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0490" windowHeight="7305" tabRatio="916" activeTab="4"/>
  </bookViews>
  <sheets>
    <sheet name="1" sheetId="27" r:id="rId1"/>
    <sheet name="2 島しょ港湾一覧表" sheetId="26" r:id="rId2"/>
    <sheet name="3 島しょ調査港湾総括表" sheetId="28" r:id="rId3"/>
    <sheet name="4-(1)取扱貨物量" sheetId="21" r:id="rId4"/>
    <sheet name="4-(2)品種別貨物取扱量" sheetId="22" r:id="rId5"/>
    <sheet name="4-(3)種別貨物構成比" sheetId="23" r:id="rId6"/>
    <sheet name="4-(4)乗降人員" sheetId="24" r:id="rId7"/>
    <sheet name="5 総計 (2)" sheetId="33" r:id="rId8"/>
    <sheet name="元町港  (2)" sheetId="34" r:id="rId9"/>
    <sheet name="岡田港 (2)" sheetId="35" r:id="rId10"/>
    <sheet name="波浮港 (2)" sheetId="36" r:id="rId11"/>
    <sheet name="利島港 (2)" sheetId="37" r:id="rId12"/>
    <sheet name="新島港 (2)" sheetId="38" r:id="rId13"/>
    <sheet name="野伏港 " sheetId="39" r:id="rId14"/>
    <sheet name="式根島港 (2)" sheetId="40" r:id="rId15"/>
    <sheet name="神津島港 (2)" sheetId="41" r:id="rId16"/>
    <sheet name="三池港 (2)" sheetId="42" r:id="rId17"/>
    <sheet name="御蔵島港 (2)" sheetId="43" r:id="rId18"/>
    <sheet name="神湊港 (2)" sheetId="44" r:id="rId19"/>
    <sheet name="八重根港 (2)" sheetId="45" r:id="rId20"/>
    <sheet name="青ヶ島港 (2)" sheetId="46" r:id="rId21"/>
    <sheet name="二見港 (2)" sheetId="47" r:id="rId22"/>
    <sheet name="沖港 (2)" sheetId="48" r:id="rId23"/>
  </sheets>
  <externalReferences>
    <externalReference r:id="rId24"/>
    <externalReference r:id="rId25"/>
  </externalReferences>
  <definedNames>
    <definedName name="_xlnm.Print_Area" localSheetId="0">'1'!$B$1:$K$59</definedName>
    <definedName name="_xlnm.Print_Area" localSheetId="1">'2 島しょ港湾一覧表'!$A$1:$H$40</definedName>
    <definedName name="_xlnm.Print_Area" localSheetId="2">'3 島しょ調査港湾総括表'!$A$1:$J$49</definedName>
    <definedName name="_xlnm.Print_Area" localSheetId="3">'4-(1)取扱貨物量'!$A$1:$J$40</definedName>
    <definedName name="_xlnm.Print_Area" localSheetId="4">'4-(2)品種別貨物取扱量'!$A$1:$J$37</definedName>
    <definedName name="_xlnm.Print_Area" localSheetId="5">'4-(3)種別貨物構成比'!$B$1:$J$37</definedName>
    <definedName name="_xlnm.Print_Area" localSheetId="6">'4-(4)乗降人員'!$A$1:$J$40</definedName>
    <definedName name="_xlnm.Print_Area" localSheetId="7">'5 総計 (2)'!$A$1:$M$81</definedName>
    <definedName name="_xlnm.Print_Area" localSheetId="9">'岡田港 (2)'!$A$1:$M$81</definedName>
    <definedName name="_xlnm.Print_Area" localSheetId="22">'沖港 (2)'!$A$1:$M$81</definedName>
    <definedName name="_xlnm.Print_Area" localSheetId="8">'元町港  (2)'!$A$1:$M$81</definedName>
    <definedName name="_xlnm.Print_Area" localSheetId="17">'御蔵島港 (2)'!$A$1:$M$81</definedName>
    <definedName name="_xlnm.Print_Area" localSheetId="16">'三池港 (2)'!$A$1:$M$81</definedName>
    <definedName name="_xlnm.Print_Area" localSheetId="14">'式根島港 (2)'!$A$1:$M$81</definedName>
    <definedName name="_xlnm.Print_Area" localSheetId="12">'新島港 (2)'!$A$1:$M$81</definedName>
    <definedName name="_xlnm.Print_Area" localSheetId="15">'神津島港 (2)'!$A$1:$M$81</definedName>
    <definedName name="_xlnm.Print_Area" localSheetId="18">'神湊港 (2)'!$A$1:$M$81</definedName>
    <definedName name="_xlnm.Print_Area" localSheetId="20">'青ヶ島港 (2)'!$A$1:$M$81</definedName>
    <definedName name="_xlnm.Print_Area" localSheetId="21">'二見港 (2)'!$A$1:$M$81</definedName>
    <definedName name="_xlnm.Print_Area" localSheetId="10">'波浮港 (2)'!$A$1:$M$81</definedName>
    <definedName name="_xlnm.Print_Area" localSheetId="19">'八重根港 (2)'!$A$1:$M$81</definedName>
    <definedName name="_xlnm.Print_Area" localSheetId="13">'野伏港 '!$A$1:$M$81</definedName>
    <definedName name="_xlnm.Print_Area" localSheetId="11">'利島港 (2)'!$A$1:$M$81</definedName>
  </definedNames>
  <calcPr calcId="162913" calcMode="manual"/>
</workbook>
</file>

<file path=xl/calcChain.xml><?xml version="1.0" encoding="utf-8"?>
<calcChain xmlns="http://schemas.openxmlformats.org/spreadsheetml/2006/main">
  <c r="D5" i="28" l="1"/>
  <c r="I5" i="28"/>
  <c r="H5" i="28"/>
  <c r="J5" i="28"/>
  <c r="J6" i="21"/>
  <c r="J7" i="21"/>
  <c r="J5" i="21"/>
  <c r="L30" i="38"/>
  <c r="J30" i="38"/>
  <c r="I30" i="38" s="1"/>
  <c r="J19" i="22"/>
  <c r="D44" i="28" l="1"/>
  <c r="C44" i="28"/>
  <c r="D43" i="28"/>
  <c r="C43" i="28"/>
  <c r="D36" i="28"/>
  <c r="C36" i="28"/>
  <c r="D35" i="28"/>
  <c r="C35" i="28"/>
  <c r="D28" i="28"/>
  <c r="C28" i="28"/>
  <c r="D27" i="28"/>
  <c r="C27" i="28"/>
  <c r="D20" i="28"/>
  <c r="C20" i="28"/>
  <c r="D19" i="28"/>
  <c r="C19" i="28"/>
  <c r="D8" i="28"/>
  <c r="C8" i="28"/>
  <c r="D7" i="28"/>
  <c r="C7" i="28"/>
  <c r="D6" i="28"/>
  <c r="C6" i="28"/>
  <c r="C5" i="28"/>
  <c r="J36" i="24" l="1"/>
  <c r="J35" i="24"/>
  <c r="J37" i="24" s="1"/>
  <c r="J34" i="24"/>
  <c r="J30" i="24"/>
  <c r="J29" i="24"/>
  <c r="J31" i="24" s="1"/>
  <c r="J28" i="24"/>
  <c r="J25" i="24"/>
  <c r="J22" i="24"/>
  <c r="J19" i="24"/>
  <c r="J16" i="24"/>
  <c r="J13" i="24"/>
  <c r="J9" i="24"/>
  <c r="J8" i="24"/>
  <c r="J5" i="24" s="1"/>
  <c r="J6" i="24"/>
  <c r="J34" i="23"/>
  <c r="J33" i="23"/>
  <c r="J32" i="23"/>
  <c r="J31" i="23"/>
  <c r="J30" i="23"/>
  <c r="J29" i="23"/>
  <c r="J28" i="23"/>
  <c r="J27" i="23"/>
  <c r="J26" i="23"/>
  <c r="J25" i="23"/>
  <c r="J24" i="23"/>
  <c r="J23" i="23"/>
  <c r="J22" i="23"/>
  <c r="J21" i="23"/>
  <c r="J20" i="23"/>
  <c r="J19" i="23"/>
  <c r="J18" i="23"/>
  <c r="J17" i="23"/>
  <c r="J16" i="23"/>
  <c r="J15" i="23"/>
  <c r="J14" i="23"/>
  <c r="J13" i="23"/>
  <c r="J12" i="23"/>
  <c r="J11" i="23"/>
  <c r="J10" i="23"/>
  <c r="J9" i="23"/>
  <c r="J8" i="23"/>
  <c r="J34" i="22"/>
  <c r="I34" i="22"/>
  <c r="J31" i="22"/>
  <c r="I31" i="22"/>
  <c r="J28" i="22"/>
  <c r="I28" i="22"/>
  <c r="J25" i="22"/>
  <c r="I25" i="22"/>
  <c r="J22" i="22"/>
  <c r="I22" i="22"/>
  <c r="I19" i="22"/>
  <c r="J16" i="22"/>
  <c r="I16" i="22"/>
  <c r="J13" i="22"/>
  <c r="I13" i="22"/>
  <c r="J10" i="22"/>
  <c r="I10" i="22"/>
  <c r="J7" i="22"/>
  <c r="I7" i="22"/>
  <c r="J6" i="22"/>
  <c r="I6" i="22"/>
  <c r="J5" i="22"/>
  <c r="I5" i="22"/>
  <c r="J37" i="21"/>
  <c r="I37" i="21"/>
  <c r="J34" i="21"/>
  <c r="I34" i="21"/>
  <c r="J31" i="21"/>
  <c r="I31" i="21"/>
  <c r="J28" i="21"/>
  <c r="I28" i="21"/>
  <c r="J25" i="21"/>
  <c r="I25" i="21"/>
  <c r="J22" i="21"/>
  <c r="I22" i="21"/>
  <c r="J19" i="21"/>
  <c r="J13" i="21"/>
  <c r="I13" i="21"/>
  <c r="J10" i="21"/>
  <c r="I10" i="21"/>
  <c r="J10" i="24" l="1"/>
  <c r="J7" i="24" s="1"/>
  <c r="D74" i="41" l="1"/>
  <c r="E25" i="41"/>
  <c r="D25" i="41"/>
  <c r="K44" i="44"/>
  <c r="K43" i="44"/>
  <c r="K42" i="44"/>
  <c r="D11" i="48" l="1"/>
  <c r="E11" i="48"/>
  <c r="E13" i="48" s="1"/>
  <c r="I11" i="48"/>
  <c r="D12" i="48"/>
  <c r="D13" i="48" s="1"/>
  <c r="E12" i="48"/>
  <c r="I12" i="48"/>
  <c r="J13" i="48"/>
  <c r="I13" i="48" s="1"/>
  <c r="L13" i="48"/>
  <c r="D16" i="48"/>
  <c r="E16" i="48"/>
  <c r="D19" i="48"/>
  <c r="E19" i="48"/>
  <c r="D22" i="48"/>
  <c r="E22" i="48"/>
  <c r="I22" i="48"/>
  <c r="I23" i="48"/>
  <c r="J24" i="48"/>
  <c r="L24" i="48"/>
  <c r="I24" i="48" s="1"/>
  <c r="D25" i="48"/>
  <c r="E25" i="48"/>
  <c r="L25" i="48"/>
  <c r="I25" i="48" s="1"/>
  <c r="L26" i="48"/>
  <c r="I26" i="48" s="1"/>
  <c r="J27" i="48"/>
  <c r="D28" i="48"/>
  <c r="E28" i="48"/>
  <c r="I28" i="48"/>
  <c r="I29" i="48"/>
  <c r="I30" i="48"/>
  <c r="D31" i="48"/>
  <c r="E31" i="48"/>
  <c r="K35" i="48"/>
  <c r="K36" i="48"/>
  <c r="E37" i="48"/>
  <c r="E36" i="48" s="1"/>
  <c r="E35" i="48" s="1"/>
  <c r="F37" i="48"/>
  <c r="F36" i="48" s="1"/>
  <c r="F35" i="48" s="1"/>
  <c r="L37" i="48"/>
  <c r="M37" i="48"/>
  <c r="D38" i="48"/>
  <c r="D37" i="48" s="1"/>
  <c r="D36" i="48" s="1"/>
  <c r="D35" i="48" s="1"/>
  <c r="K38" i="48"/>
  <c r="K37" i="48" s="1"/>
  <c r="D39" i="48"/>
  <c r="K39" i="48"/>
  <c r="D40" i="48"/>
  <c r="K40" i="48"/>
  <c r="D41" i="48"/>
  <c r="K41" i="48"/>
  <c r="D42" i="48"/>
  <c r="K42" i="48"/>
  <c r="D43" i="48"/>
  <c r="K43" i="48"/>
  <c r="D44" i="48"/>
  <c r="K44" i="48"/>
  <c r="D45" i="48"/>
  <c r="K45" i="48"/>
  <c r="D46" i="48"/>
  <c r="K46" i="48"/>
  <c r="D47" i="48"/>
  <c r="K47" i="48"/>
  <c r="D48" i="48"/>
  <c r="K48" i="48"/>
  <c r="E49" i="48"/>
  <c r="F49" i="48"/>
  <c r="K49" i="48"/>
  <c r="D50" i="48"/>
  <c r="D49" i="48" s="1"/>
  <c r="K50" i="48"/>
  <c r="D51" i="48"/>
  <c r="K51" i="48"/>
  <c r="D52" i="48"/>
  <c r="K52" i="48"/>
  <c r="D53" i="48"/>
  <c r="L53" i="48"/>
  <c r="M53" i="48"/>
  <c r="D54" i="48"/>
  <c r="K54" i="48"/>
  <c r="K53" i="48" s="1"/>
  <c r="D55" i="48"/>
  <c r="K55" i="48"/>
  <c r="E56" i="48"/>
  <c r="F56" i="48"/>
  <c r="K56" i="48"/>
  <c r="D57" i="48"/>
  <c r="D56" i="48" s="1"/>
  <c r="K57" i="48"/>
  <c r="D58" i="48"/>
  <c r="K58" i="48"/>
  <c r="D59" i="48"/>
  <c r="K59" i="48"/>
  <c r="D60" i="48"/>
  <c r="K60" i="48"/>
  <c r="D61" i="48"/>
  <c r="K61" i="48"/>
  <c r="D62" i="48"/>
  <c r="K62" i="48"/>
  <c r="D63" i="48"/>
  <c r="L63" i="48"/>
  <c r="M63" i="48"/>
  <c r="D64" i="48"/>
  <c r="K64" i="48"/>
  <c r="K63" i="48" s="1"/>
  <c r="D65" i="48"/>
  <c r="K65" i="48"/>
  <c r="D66" i="48"/>
  <c r="K66" i="48"/>
  <c r="E67" i="48"/>
  <c r="F67" i="48"/>
  <c r="K67" i="48"/>
  <c r="D68" i="48"/>
  <c r="D67" i="48" s="1"/>
  <c r="K68" i="48"/>
  <c r="D69" i="48"/>
  <c r="K69" i="48"/>
  <c r="D70" i="48"/>
  <c r="K70" i="48"/>
  <c r="D71" i="48"/>
  <c r="K71" i="48"/>
  <c r="D72" i="48"/>
  <c r="L72" i="48"/>
  <c r="M72" i="48"/>
  <c r="D73" i="48"/>
  <c r="K73" i="48"/>
  <c r="K72" i="48" s="1"/>
  <c r="D74" i="48"/>
  <c r="K74" i="48"/>
  <c r="D75" i="48"/>
  <c r="K75" i="48"/>
  <c r="D76" i="48"/>
  <c r="K76" i="48"/>
  <c r="D77" i="48"/>
  <c r="K77" i="48"/>
  <c r="D78" i="48"/>
  <c r="K78" i="48"/>
  <c r="D79" i="48"/>
  <c r="K79" i="48"/>
  <c r="D80" i="48"/>
  <c r="K80" i="48"/>
  <c r="K81" i="48"/>
  <c r="D11" i="47"/>
  <c r="E11" i="47"/>
  <c r="I11" i="47"/>
  <c r="D12" i="47"/>
  <c r="E12" i="47"/>
  <c r="I12" i="47"/>
  <c r="D13" i="47"/>
  <c r="J13" i="47"/>
  <c r="L13" i="47"/>
  <c r="I13" i="47" s="1"/>
  <c r="I14" i="47"/>
  <c r="I15" i="47"/>
  <c r="D16" i="47"/>
  <c r="E16" i="47"/>
  <c r="J16" i="47"/>
  <c r="I16" i="47" s="1"/>
  <c r="L16" i="47"/>
  <c r="D19" i="47"/>
  <c r="D19" i="33" s="1"/>
  <c r="E19" i="47"/>
  <c r="D22" i="47"/>
  <c r="E22" i="47"/>
  <c r="I22" i="47"/>
  <c r="I23" i="47"/>
  <c r="J24" i="47"/>
  <c r="L24" i="47"/>
  <c r="I24" i="47" s="1"/>
  <c r="D25" i="47"/>
  <c r="E25" i="47"/>
  <c r="L25" i="47"/>
  <c r="I25" i="47" s="1"/>
  <c r="L26" i="47"/>
  <c r="I26" i="47" s="1"/>
  <c r="J27" i="47"/>
  <c r="D28" i="47"/>
  <c r="E28" i="47"/>
  <c r="I28" i="47"/>
  <c r="I29" i="47"/>
  <c r="I30" i="47"/>
  <c r="D31" i="47"/>
  <c r="E31" i="47"/>
  <c r="K35" i="47"/>
  <c r="K36" i="47"/>
  <c r="E37" i="47"/>
  <c r="E36" i="47" s="1"/>
  <c r="E35" i="47" s="1"/>
  <c r="F37" i="47"/>
  <c r="F36" i="47" s="1"/>
  <c r="F35" i="47" s="1"/>
  <c r="L37" i="47"/>
  <c r="M37" i="47"/>
  <c r="D38" i="47"/>
  <c r="D37" i="47" s="1"/>
  <c r="D36" i="47" s="1"/>
  <c r="D35" i="47" s="1"/>
  <c r="K38" i="47"/>
  <c r="K37" i="47" s="1"/>
  <c r="D39" i="47"/>
  <c r="K39" i="47"/>
  <c r="D40" i="47"/>
  <c r="K40" i="47"/>
  <c r="D41" i="47"/>
  <c r="K41" i="47"/>
  <c r="D42" i="47"/>
  <c r="K42" i="47"/>
  <c r="D43" i="47"/>
  <c r="K43" i="47"/>
  <c r="D44" i="47"/>
  <c r="K44" i="47"/>
  <c r="D45" i="47"/>
  <c r="K45" i="47"/>
  <c r="D46" i="47"/>
  <c r="K46" i="47"/>
  <c r="D47" i="47"/>
  <c r="K47" i="47"/>
  <c r="D48" i="47"/>
  <c r="K48" i="47"/>
  <c r="E49" i="47"/>
  <c r="F49" i="47"/>
  <c r="K49" i="47"/>
  <c r="D50" i="47"/>
  <c r="D49" i="47" s="1"/>
  <c r="K50" i="47"/>
  <c r="D51" i="47"/>
  <c r="K51" i="47"/>
  <c r="D52" i="47"/>
  <c r="K52" i="47"/>
  <c r="D53" i="47"/>
  <c r="L53" i="47"/>
  <c r="M53" i="47"/>
  <c r="D54" i="47"/>
  <c r="K54" i="47"/>
  <c r="K53" i="47" s="1"/>
  <c r="D55" i="47"/>
  <c r="K55" i="47"/>
  <c r="E56" i="47"/>
  <c r="F56" i="47"/>
  <c r="K56" i="47"/>
  <c r="D57" i="47"/>
  <c r="D56" i="47" s="1"/>
  <c r="K57" i="47"/>
  <c r="D58" i="47"/>
  <c r="K58" i="47"/>
  <c r="D59" i="47"/>
  <c r="K59" i="47"/>
  <c r="D60" i="47"/>
  <c r="K60" i="47"/>
  <c r="D61" i="47"/>
  <c r="K61" i="47"/>
  <c r="D62" i="47"/>
  <c r="K62" i="47"/>
  <c r="D63" i="47"/>
  <c r="L63" i="47"/>
  <c r="M63" i="47"/>
  <c r="D64" i="47"/>
  <c r="K64" i="47"/>
  <c r="K63" i="47" s="1"/>
  <c r="D65" i="47"/>
  <c r="K65" i="47"/>
  <c r="D66" i="47"/>
  <c r="K66" i="47"/>
  <c r="E67" i="47"/>
  <c r="F67" i="47"/>
  <c r="K67" i="47"/>
  <c r="D68" i="47"/>
  <c r="D67" i="47" s="1"/>
  <c r="K68" i="47"/>
  <c r="D69" i="47"/>
  <c r="K69" i="47"/>
  <c r="D70" i="47"/>
  <c r="K70" i="47"/>
  <c r="D71" i="47"/>
  <c r="K71" i="47"/>
  <c r="D72" i="47"/>
  <c r="L72" i="47"/>
  <c r="M72" i="47"/>
  <c r="D73" i="47"/>
  <c r="K73" i="47"/>
  <c r="K72" i="47" s="1"/>
  <c r="D74" i="47"/>
  <c r="K74" i="47"/>
  <c r="D75" i="47"/>
  <c r="K75" i="47"/>
  <c r="D76" i="47"/>
  <c r="K76" i="47"/>
  <c r="D77" i="47"/>
  <c r="K77" i="47"/>
  <c r="D78" i="47"/>
  <c r="K78" i="47"/>
  <c r="D79" i="47"/>
  <c r="K79" i="47"/>
  <c r="D80" i="47"/>
  <c r="K80" i="47"/>
  <c r="K81" i="47"/>
  <c r="D11" i="46"/>
  <c r="E11" i="46"/>
  <c r="I11" i="46"/>
  <c r="D12" i="46"/>
  <c r="E12" i="46"/>
  <c r="E13" i="46" s="1"/>
  <c r="I12" i="46"/>
  <c r="D13" i="46"/>
  <c r="J13" i="46"/>
  <c r="L13" i="46"/>
  <c r="I13" i="46" s="1"/>
  <c r="D16" i="46"/>
  <c r="E16" i="46"/>
  <c r="D19" i="46"/>
  <c r="E19" i="46"/>
  <c r="D22" i="46"/>
  <c r="E22" i="46"/>
  <c r="I22" i="46"/>
  <c r="I23" i="46"/>
  <c r="J24" i="46"/>
  <c r="I24" i="46" s="1"/>
  <c r="L24" i="46"/>
  <c r="D25" i="46"/>
  <c r="E25" i="46"/>
  <c r="I25" i="46"/>
  <c r="L25" i="46"/>
  <c r="I26" i="46"/>
  <c r="L26" i="46"/>
  <c r="J27" i="46"/>
  <c r="L27" i="46"/>
  <c r="I27" i="46" s="1"/>
  <c r="D28" i="46"/>
  <c r="E28" i="46"/>
  <c r="I28" i="46"/>
  <c r="I29" i="46"/>
  <c r="I30" i="46"/>
  <c r="D31" i="46"/>
  <c r="E31" i="46"/>
  <c r="K35" i="46"/>
  <c r="K36" i="46"/>
  <c r="E37" i="46"/>
  <c r="F37" i="46"/>
  <c r="L37" i="46"/>
  <c r="M37" i="46"/>
  <c r="D38" i="46"/>
  <c r="D37" i="46" s="1"/>
  <c r="K38" i="46"/>
  <c r="K37" i="46" s="1"/>
  <c r="D39" i="46"/>
  <c r="K39" i="46"/>
  <c r="D40" i="46"/>
  <c r="K40" i="46"/>
  <c r="D41" i="46"/>
  <c r="K41" i="46"/>
  <c r="D42" i="46"/>
  <c r="K42" i="46"/>
  <c r="D43" i="46"/>
  <c r="K43" i="46"/>
  <c r="D44" i="46"/>
  <c r="K44" i="46"/>
  <c r="D45" i="46"/>
  <c r="K45" i="46"/>
  <c r="D46" i="46"/>
  <c r="K46" i="46"/>
  <c r="D47" i="46"/>
  <c r="K47" i="46"/>
  <c r="D48" i="46"/>
  <c r="K48" i="46"/>
  <c r="E49" i="46"/>
  <c r="F49" i="46"/>
  <c r="K49" i="46"/>
  <c r="D50" i="46"/>
  <c r="K50" i="46"/>
  <c r="D51" i="46"/>
  <c r="K51" i="46"/>
  <c r="D52" i="46"/>
  <c r="K52" i="46"/>
  <c r="D53" i="46"/>
  <c r="L53" i="46"/>
  <c r="M53" i="46"/>
  <c r="D54" i="46"/>
  <c r="K54" i="46"/>
  <c r="K53" i="46" s="1"/>
  <c r="D55" i="46"/>
  <c r="K55" i="46"/>
  <c r="E56" i="46"/>
  <c r="F56" i="46"/>
  <c r="K56" i="46"/>
  <c r="D57" i="46"/>
  <c r="D56" i="46" s="1"/>
  <c r="K57" i="46"/>
  <c r="D58" i="46"/>
  <c r="K58" i="46"/>
  <c r="D59" i="46"/>
  <c r="K59" i="46"/>
  <c r="D60" i="46"/>
  <c r="K60" i="46"/>
  <c r="D61" i="46"/>
  <c r="K61" i="46"/>
  <c r="D62" i="46"/>
  <c r="K62" i="46"/>
  <c r="D63" i="46"/>
  <c r="L63" i="46"/>
  <c r="M63" i="46"/>
  <c r="D64" i="46"/>
  <c r="K64" i="46"/>
  <c r="K63" i="46" s="1"/>
  <c r="D65" i="46"/>
  <c r="K65" i="46"/>
  <c r="D66" i="46"/>
  <c r="K66" i="46"/>
  <c r="E67" i="46"/>
  <c r="F67" i="46"/>
  <c r="K67" i="46"/>
  <c r="D68" i="46"/>
  <c r="D67" i="46" s="1"/>
  <c r="K68" i="46"/>
  <c r="D69" i="46"/>
  <c r="K69" i="46"/>
  <c r="D70" i="46"/>
  <c r="K70" i="46"/>
  <c r="D71" i="46"/>
  <c r="K71" i="46"/>
  <c r="D72" i="46"/>
  <c r="L72" i="46"/>
  <c r="M72" i="46"/>
  <c r="D73" i="46"/>
  <c r="K73" i="46"/>
  <c r="K72" i="46" s="1"/>
  <c r="D74" i="46"/>
  <c r="K74" i="46"/>
  <c r="D75" i="46"/>
  <c r="K75" i="46"/>
  <c r="D76" i="46"/>
  <c r="K76" i="46"/>
  <c r="D77" i="46"/>
  <c r="K77" i="46"/>
  <c r="D78" i="46"/>
  <c r="K78" i="46"/>
  <c r="D79" i="46"/>
  <c r="K79" i="46"/>
  <c r="D80" i="46"/>
  <c r="K80" i="46"/>
  <c r="K81" i="46"/>
  <c r="D11" i="45"/>
  <c r="E11" i="45"/>
  <c r="I11" i="45"/>
  <c r="D12" i="45"/>
  <c r="D13" i="45" s="1"/>
  <c r="E12" i="45"/>
  <c r="I12" i="45"/>
  <c r="E13" i="45"/>
  <c r="J13" i="45"/>
  <c r="I13" i="45" s="1"/>
  <c r="L13" i="45"/>
  <c r="D16" i="45"/>
  <c r="E16" i="45"/>
  <c r="D19" i="45"/>
  <c r="E19" i="45"/>
  <c r="D22" i="45"/>
  <c r="E22" i="45"/>
  <c r="I22" i="45"/>
  <c r="I23" i="45"/>
  <c r="J24" i="45"/>
  <c r="L24" i="45"/>
  <c r="I24" i="45" s="1"/>
  <c r="D25" i="45"/>
  <c r="E25" i="45"/>
  <c r="L25" i="45"/>
  <c r="L26" i="45"/>
  <c r="I26" i="45" s="1"/>
  <c r="J27" i="45"/>
  <c r="D28" i="45"/>
  <c r="E28" i="45"/>
  <c r="I28" i="45"/>
  <c r="I29" i="45"/>
  <c r="I30" i="45"/>
  <c r="D31" i="45"/>
  <c r="E31" i="45"/>
  <c r="K35" i="45"/>
  <c r="K36" i="45"/>
  <c r="E37" i="45"/>
  <c r="E36" i="45" s="1"/>
  <c r="E35" i="45" s="1"/>
  <c r="F37" i="45"/>
  <c r="L37" i="45"/>
  <c r="M37" i="45"/>
  <c r="D38" i="45"/>
  <c r="D37" i="45" s="1"/>
  <c r="K38" i="45"/>
  <c r="K37" i="45" s="1"/>
  <c r="D39" i="45"/>
  <c r="K39" i="45"/>
  <c r="D40" i="45"/>
  <c r="K40" i="45"/>
  <c r="D41" i="45"/>
  <c r="K41" i="45"/>
  <c r="D42" i="45"/>
  <c r="K42" i="45"/>
  <c r="D43" i="45"/>
  <c r="K43" i="45"/>
  <c r="D44" i="45"/>
  <c r="K44" i="45"/>
  <c r="D45" i="45"/>
  <c r="K45" i="45"/>
  <c r="D46" i="45"/>
  <c r="K46" i="45"/>
  <c r="D47" i="45"/>
  <c r="K47" i="45"/>
  <c r="D48" i="45"/>
  <c r="K48" i="45"/>
  <c r="E49" i="45"/>
  <c r="F49" i="45"/>
  <c r="K49" i="45"/>
  <c r="D50" i="45"/>
  <c r="D49" i="45" s="1"/>
  <c r="K50" i="45"/>
  <c r="D51" i="45"/>
  <c r="K51" i="45"/>
  <c r="D52" i="45"/>
  <c r="K52" i="45"/>
  <c r="D53" i="45"/>
  <c r="L53" i="45"/>
  <c r="M53" i="45"/>
  <c r="D54" i="45"/>
  <c r="K54" i="45"/>
  <c r="K53" i="45" s="1"/>
  <c r="D55" i="45"/>
  <c r="K55" i="45"/>
  <c r="E56" i="45"/>
  <c r="F56" i="45"/>
  <c r="K56" i="45"/>
  <c r="D57" i="45"/>
  <c r="D56" i="45" s="1"/>
  <c r="K57" i="45"/>
  <c r="D58" i="45"/>
  <c r="K58" i="45"/>
  <c r="D59" i="45"/>
  <c r="K59" i="45"/>
  <c r="D60" i="45"/>
  <c r="K60" i="45"/>
  <c r="D61" i="45"/>
  <c r="K61" i="45"/>
  <c r="D62" i="45"/>
  <c r="K62" i="45"/>
  <c r="D63" i="45"/>
  <c r="L63" i="45"/>
  <c r="M63" i="45"/>
  <c r="D64" i="45"/>
  <c r="K64" i="45"/>
  <c r="K63" i="45" s="1"/>
  <c r="D65" i="45"/>
  <c r="K65" i="45"/>
  <c r="D66" i="45"/>
  <c r="K66" i="45"/>
  <c r="E67" i="45"/>
  <c r="F67" i="45"/>
  <c r="K67" i="45"/>
  <c r="D68" i="45"/>
  <c r="D67" i="45" s="1"/>
  <c r="K68" i="45"/>
  <c r="D69" i="45"/>
  <c r="K69" i="45"/>
  <c r="D70" i="45"/>
  <c r="K70" i="45"/>
  <c r="D71" i="45"/>
  <c r="K71" i="45"/>
  <c r="D72" i="45"/>
  <c r="L72" i="45"/>
  <c r="M72" i="45"/>
  <c r="D73" i="45"/>
  <c r="K73" i="45"/>
  <c r="K72" i="45" s="1"/>
  <c r="D74" i="45"/>
  <c r="K74" i="45"/>
  <c r="D75" i="45"/>
  <c r="K75" i="45"/>
  <c r="D76" i="45"/>
  <c r="K76" i="45"/>
  <c r="D77" i="45"/>
  <c r="K77" i="45"/>
  <c r="D78" i="45"/>
  <c r="K78" i="45"/>
  <c r="D79" i="45"/>
  <c r="K79" i="45"/>
  <c r="D80" i="45"/>
  <c r="K80" i="45"/>
  <c r="K81" i="45"/>
  <c r="D11" i="44"/>
  <c r="E11" i="44"/>
  <c r="I11" i="44"/>
  <c r="D12" i="44"/>
  <c r="E12" i="44"/>
  <c r="E13" i="44" s="1"/>
  <c r="I12" i="44"/>
  <c r="D13" i="44"/>
  <c r="J13" i="44"/>
  <c r="L13" i="44"/>
  <c r="I13" i="44" s="1"/>
  <c r="D16" i="44"/>
  <c r="E16" i="44"/>
  <c r="D19" i="44"/>
  <c r="E19" i="44"/>
  <c r="D22" i="44"/>
  <c r="E22" i="44"/>
  <c r="I22" i="44"/>
  <c r="I23" i="44"/>
  <c r="J24" i="44"/>
  <c r="I24" i="44" s="1"/>
  <c r="L24" i="44"/>
  <c r="D25" i="44"/>
  <c r="E25" i="44"/>
  <c r="I25" i="44"/>
  <c r="L25" i="44"/>
  <c r="I26" i="44"/>
  <c r="L26" i="44"/>
  <c r="J27" i="44"/>
  <c r="L27" i="44"/>
  <c r="I27" i="44" s="1"/>
  <c r="D28" i="44"/>
  <c r="E28" i="44"/>
  <c r="I28" i="44"/>
  <c r="I29" i="44"/>
  <c r="I30" i="44"/>
  <c r="D31" i="44"/>
  <c r="E31" i="44"/>
  <c r="K35" i="44"/>
  <c r="K36" i="44"/>
  <c r="E37" i="44"/>
  <c r="F37" i="44"/>
  <c r="L37" i="44"/>
  <c r="D38" i="44"/>
  <c r="D37" i="44" s="1"/>
  <c r="K38" i="44"/>
  <c r="K37" i="44" s="1"/>
  <c r="D39" i="44"/>
  <c r="K39" i="44"/>
  <c r="D40" i="44"/>
  <c r="K40" i="44"/>
  <c r="D41" i="44"/>
  <c r="K41" i="44"/>
  <c r="D42" i="44"/>
  <c r="D43" i="44"/>
  <c r="D44" i="44"/>
  <c r="D45" i="44"/>
  <c r="K45" i="44"/>
  <c r="D46" i="44"/>
  <c r="K46" i="44"/>
  <c r="D47" i="44"/>
  <c r="K47" i="44"/>
  <c r="D48" i="44"/>
  <c r="K48" i="44"/>
  <c r="E49" i="44"/>
  <c r="F49" i="44"/>
  <c r="K49" i="44"/>
  <c r="D50" i="44"/>
  <c r="D49" i="44" s="1"/>
  <c r="K50" i="44"/>
  <c r="D51" i="44"/>
  <c r="K51" i="44"/>
  <c r="D52" i="44"/>
  <c r="K52" i="44"/>
  <c r="D53" i="44"/>
  <c r="L53" i="44"/>
  <c r="M53" i="44"/>
  <c r="D54" i="44"/>
  <c r="K54" i="44"/>
  <c r="K53" i="44" s="1"/>
  <c r="D55" i="44"/>
  <c r="K55" i="44"/>
  <c r="E56" i="44"/>
  <c r="F56" i="44"/>
  <c r="K56" i="44"/>
  <c r="D57" i="44"/>
  <c r="D56" i="44" s="1"/>
  <c r="K57" i="44"/>
  <c r="D58" i="44"/>
  <c r="K58" i="44"/>
  <c r="D59" i="44"/>
  <c r="K59" i="44"/>
  <c r="D60" i="44"/>
  <c r="K60" i="44"/>
  <c r="D61" i="44"/>
  <c r="K61" i="44"/>
  <c r="D62" i="44"/>
  <c r="K62" i="44"/>
  <c r="D63" i="44"/>
  <c r="L63" i="44"/>
  <c r="M63" i="44"/>
  <c r="D64" i="44"/>
  <c r="K64" i="44"/>
  <c r="K63" i="44" s="1"/>
  <c r="D65" i="44"/>
  <c r="K65" i="44"/>
  <c r="D66" i="44"/>
  <c r="K66" i="44"/>
  <c r="E67" i="44"/>
  <c r="F67" i="44"/>
  <c r="K67" i="44"/>
  <c r="D68" i="44"/>
  <c r="D67" i="44" s="1"/>
  <c r="K68" i="44"/>
  <c r="D69" i="44"/>
  <c r="K69" i="44"/>
  <c r="D70" i="44"/>
  <c r="K70" i="44"/>
  <c r="D71" i="44"/>
  <c r="K71" i="44"/>
  <c r="D72" i="44"/>
  <c r="L72" i="44"/>
  <c r="M72" i="44"/>
  <c r="D73" i="44"/>
  <c r="K73" i="44"/>
  <c r="K72" i="44" s="1"/>
  <c r="D74" i="44"/>
  <c r="K74" i="44"/>
  <c r="D75" i="44"/>
  <c r="K75" i="44"/>
  <c r="D76" i="44"/>
  <c r="K76" i="44"/>
  <c r="D77" i="44"/>
  <c r="K77" i="44"/>
  <c r="D78" i="44"/>
  <c r="K78" i="44"/>
  <c r="D79" i="44"/>
  <c r="K79" i="44"/>
  <c r="D80" i="44"/>
  <c r="K80" i="44"/>
  <c r="K81" i="44"/>
  <c r="D11" i="43"/>
  <c r="E11" i="43"/>
  <c r="I11" i="43"/>
  <c r="D12" i="43"/>
  <c r="D13" i="43" s="1"/>
  <c r="E12" i="43"/>
  <c r="I12" i="43"/>
  <c r="E13" i="43"/>
  <c r="J13" i="43"/>
  <c r="I13" i="43" s="1"/>
  <c r="L13" i="43"/>
  <c r="D16" i="43"/>
  <c r="E16" i="43"/>
  <c r="D19" i="43"/>
  <c r="E19" i="43"/>
  <c r="D22" i="43"/>
  <c r="E22" i="43"/>
  <c r="I22" i="43"/>
  <c r="I23" i="43"/>
  <c r="J24" i="43"/>
  <c r="L24" i="43"/>
  <c r="I24" i="43" s="1"/>
  <c r="D25" i="43"/>
  <c r="E25" i="43"/>
  <c r="L25" i="43"/>
  <c r="L26" i="43"/>
  <c r="I26" i="43" s="1"/>
  <c r="J27" i="43"/>
  <c r="D28" i="43"/>
  <c r="E28" i="43"/>
  <c r="I28" i="43"/>
  <c r="I29" i="43"/>
  <c r="I30" i="43"/>
  <c r="D31" i="43"/>
  <c r="E31" i="43"/>
  <c r="K35" i="43"/>
  <c r="K36" i="43"/>
  <c r="E37" i="43"/>
  <c r="E36" i="43" s="1"/>
  <c r="E35" i="43" s="1"/>
  <c r="F37" i="43"/>
  <c r="L37" i="43"/>
  <c r="M37" i="43"/>
  <c r="D38" i="43"/>
  <c r="D37" i="43" s="1"/>
  <c r="K38" i="43"/>
  <c r="K37" i="43" s="1"/>
  <c r="D39" i="43"/>
  <c r="K39" i="43"/>
  <c r="D40" i="43"/>
  <c r="K40" i="43"/>
  <c r="D41" i="43"/>
  <c r="K41" i="43"/>
  <c r="D42" i="43"/>
  <c r="K42" i="43"/>
  <c r="D43" i="43"/>
  <c r="K43" i="43"/>
  <c r="D44" i="43"/>
  <c r="K44" i="43"/>
  <c r="D45" i="43"/>
  <c r="K45" i="43"/>
  <c r="D46" i="43"/>
  <c r="K46" i="43"/>
  <c r="D47" i="43"/>
  <c r="K47" i="43"/>
  <c r="D48" i="43"/>
  <c r="K48" i="43"/>
  <c r="E49" i="43"/>
  <c r="F49" i="43"/>
  <c r="K49" i="43"/>
  <c r="D50" i="43"/>
  <c r="D49" i="43" s="1"/>
  <c r="K50" i="43"/>
  <c r="D51" i="43"/>
  <c r="K51" i="43"/>
  <c r="D52" i="43"/>
  <c r="K52" i="43"/>
  <c r="D53" i="43"/>
  <c r="L53" i="43"/>
  <c r="M53" i="43"/>
  <c r="D54" i="43"/>
  <c r="K54" i="43"/>
  <c r="K53" i="43" s="1"/>
  <c r="D55" i="43"/>
  <c r="K55" i="43"/>
  <c r="E56" i="43"/>
  <c r="F56" i="43"/>
  <c r="K56" i="43"/>
  <c r="D57" i="43"/>
  <c r="D56" i="43" s="1"/>
  <c r="K57" i="43"/>
  <c r="D58" i="43"/>
  <c r="K58" i="43"/>
  <c r="D59" i="43"/>
  <c r="K59" i="43"/>
  <c r="D60" i="43"/>
  <c r="K60" i="43"/>
  <c r="D61" i="43"/>
  <c r="K61" i="43"/>
  <c r="D62" i="43"/>
  <c r="K62" i="43"/>
  <c r="D63" i="43"/>
  <c r="L63" i="43"/>
  <c r="M63" i="43"/>
  <c r="D64" i="43"/>
  <c r="K64" i="43"/>
  <c r="K63" i="43" s="1"/>
  <c r="D65" i="43"/>
  <c r="K65" i="43"/>
  <c r="D66" i="43"/>
  <c r="K66" i="43"/>
  <c r="E67" i="43"/>
  <c r="F67" i="43"/>
  <c r="K67" i="43"/>
  <c r="D68" i="43"/>
  <c r="D67" i="43" s="1"/>
  <c r="K68" i="43"/>
  <c r="D69" i="43"/>
  <c r="K69" i="43"/>
  <c r="D70" i="43"/>
  <c r="K70" i="43"/>
  <c r="D71" i="43"/>
  <c r="K71" i="43"/>
  <c r="D72" i="43"/>
  <c r="L72" i="43"/>
  <c r="M72" i="43"/>
  <c r="D73" i="43"/>
  <c r="K73" i="43"/>
  <c r="K72" i="43" s="1"/>
  <c r="D74" i="43"/>
  <c r="K74" i="43"/>
  <c r="D75" i="43"/>
  <c r="K75" i="43"/>
  <c r="D76" i="43"/>
  <c r="K76" i="43"/>
  <c r="D77" i="43"/>
  <c r="K77" i="43"/>
  <c r="D78" i="43"/>
  <c r="K78" i="43"/>
  <c r="D79" i="43"/>
  <c r="K79" i="43"/>
  <c r="D80" i="43"/>
  <c r="K80" i="43"/>
  <c r="K81" i="43"/>
  <c r="D11" i="42"/>
  <c r="E11" i="42"/>
  <c r="I11" i="42"/>
  <c r="D12" i="42"/>
  <c r="E12" i="42"/>
  <c r="E13" i="42" s="1"/>
  <c r="I12" i="42"/>
  <c r="D13" i="42"/>
  <c r="J13" i="42"/>
  <c r="L13" i="42"/>
  <c r="I13" i="42" s="1"/>
  <c r="D16" i="42"/>
  <c r="E16" i="42"/>
  <c r="D19" i="42"/>
  <c r="E19" i="42"/>
  <c r="D22" i="42"/>
  <c r="E22" i="42"/>
  <c r="I22" i="42"/>
  <c r="I23" i="42"/>
  <c r="J24" i="42"/>
  <c r="I24" i="42" s="1"/>
  <c r="L24" i="42"/>
  <c r="D25" i="42"/>
  <c r="E25" i="42"/>
  <c r="I25" i="42"/>
  <c r="L25" i="42"/>
  <c r="I26" i="42"/>
  <c r="L26" i="42"/>
  <c r="J27" i="42"/>
  <c r="L27" i="42"/>
  <c r="I27" i="42" s="1"/>
  <c r="D28" i="42"/>
  <c r="E28" i="42"/>
  <c r="I28" i="42"/>
  <c r="I29" i="42"/>
  <c r="I30" i="42"/>
  <c r="D31" i="42"/>
  <c r="E31" i="42"/>
  <c r="K35" i="42"/>
  <c r="K36" i="42"/>
  <c r="E37" i="42"/>
  <c r="F37" i="42"/>
  <c r="F36" i="42" s="1"/>
  <c r="F35" i="42" s="1"/>
  <c r="L37" i="42"/>
  <c r="M37" i="42"/>
  <c r="D38" i="42"/>
  <c r="D37" i="42" s="1"/>
  <c r="K38" i="42"/>
  <c r="K37" i="42" s="1"/>
  <c r="D39" i="42"/>
  <c r="K39" i="42"/>
  <c r="D40" i="42"/>
  <c r="K40" i="42"/>
  <c r="D41" i="42"/>
  <c r="K41" i="42"/>
  <c r="D42" i="42"/>
  <c r="K42" i="42"/>
  <c r="D43" i="42"/>
  <c r="K43" i="42"/>
  <c r="D44" i="42"/>
  <c r="K44" i="42"/>
  <c r="D45" i="42"/>
  <c r="K45" i="42"/>
  <c r="D46" i="42"/>
  <c r="K46" i="42"/>
  <c r="D47" i="42"/>
  <c r="K47" i="42"/>
  <c r="D48" i="42"/>
  <c r="K48" i="42"/>
  <c r="E49" i="42"/>
  <c r="F49" i="42"/>
  <c r="K49" i="42"/>
  <c r="D50" i="42"/>
  <c r="D49" i="42" s="1"/>
  <c r="K50" i="42"/>
  <c r="D51" i="42"/>
  <c r="K51" i="42"/>
  <c r="D52" i="42"/>
  <c r="K52" i="42"/>
  <c r="D53" i="42"/>
  <c r="L53" i="42"/>
  <c r="M53" i="42"/>
  <c r="D54" i="42"/>
  <c r="K54" i="42"/>
  <c r="K53" i="42" s="1"/>
  <c r="D55" i="42"/>
  <c r="K55" i="42"/>
  <c r="E56" i="42"/>
  <c r="F56" i="42"/>
  <c r="K56" i="42"/>
  <c r="D57" i="42"/>
  <c r="D56" i="42" s="1"/>
  <c r="K57" i="42"/>
  <c r="D58" i="42"/>
  <c r="K58" i="42"/>
  <c r="D59" i="42"/>
  <c r="K59" i="42"/>
  <c r="D60" i="42"/>
  <c r="K60" i="42"/>
  <c r="D61" i="42"/>
  <c r="K61" i="42"/>
  <c r="D62" i="42"/>
  <c r="K62" i="42"/>
  <c r="D63" i="42"/>
  <c r="L63" i="42"/>
  <c r="M63" i="42"/>
  <c r="D64" i="42"/>
  <c r="K64" i="42"/>
  <c r="K63" i="42" s="1"/>
  <c r="D65" i="42"/>
  <c r="K65" i="42"/>
  <c r="D66" i="42"/>
  <c r="K66" i="42"/>
  <c r="E67" i="42"/>
  <c r="F67" i="42"/>
  <c r="K67" i="42"/>
  <c r="D68" i="42"/>
  <c r="D67" i="42" s="1"/>
  <c r="K68" i="42"/>
  <c r="D69" i="42"/>
  <c r="K69" i="42"/>
  <c r="D70" i="42"/>
  <c r="K70" i="42"/>
  <c r="D71" i="42"/>
  <c r="K71" i="42"/>
  <c r="D72" i="42"/>
  <c r="L72" i="42"/>
  <c r="M72" i="42"/>
  <c r="D73" i="42"/>
  <c r="K73" i="42"/>
  <c r="K72" i="42" s="1"/>
  <c r="D74" i="42"/>
  <c r="K74" i="42"/>
  <c r="D75" i="42"/>
  <c r="K75" i="42"/>
  <c r="D76" i="42"/>
  <c r="K76" i="42"/>
  <c r="D77" i="42"/>
  <c r="K77" i="42"/>
  <c r="D78" i="42"/>
  <c r="K78" i="42"/>
  <c r="D79" i="42"/>
  <c r="K79" i="42"/>
  <c r="D80" i="42"/>
  <c r="K80" i="42"/>
  <c r="K81" i="42"/>
  <c r="D11" i="41"/>
  <c r="E11" i="41"/>
  <c r="I11" i="41"/>
  <c r="D12" i="41"/>
  <c r="E12" i="41"/>
  <c r="I12" i="41"/>
  <c r="E13" i="41"/>
  <c r="J13" i="41"/>
  <c r="I13" i="41" s="1"/>
  <c r="L13" i="41"/>
  <c r="D16" i="41"/>
  <c r="E16" i="41"/>
  <c r="D19" i="41"/>
  <c r="E19" i="41"/>
  <c r="D22" i="41"/>
  <c r="E22" i="41"/>
  <c r="I22" i="41"/>
  <c r="I23" i="41"/>
  <c r="J24" i="41"/>
  <c r="L24" i="41"/>
  <c r="I24" i="41" s="1"/>
  <c r="L25" i="41"/>
  <c r="I25" i="41" s="1"/>
  <c r="L26" i="41"/>
  <c r="I26" i="41" s="1"/>
  <c r="J27" i="41"/>
  <c r="D28" i="41"/>
  <c r="E28" i="41"/>
  <c r="I28" i="41"/>
  <c r="I29" i="41"/>
  <c r="I30" i="41"/>
  <c r="D31" i="41"/>
  <c r="E31" i="41"/>
  <c r="K35" i="41"/>
  <c r="K36" i="41"/>
  <c r="E37" i="41"/>
  <c r="F37" i="41"/>
  <c r="L37" i="41"/>
  <c r="M37" i="41"/>
  <c r="D38" i="41"/>
  <c r="D37" i="41" s="1"/>
  <c r="K38" i="41"/>
  <c r="K37" i="41" s="1"/>
  <c r="D39" i="41"/>
  <c r="K39" i="41"/>
  <c r="D40" i="41"/>
  <c r="K40" i="41"/>
  <c r="D41" i="41"/>
  <c r="K41" i="41"/>
  <c r="D42" i="41"/>
  <c r="K42" i="41"/>
  <c r="D43" i="41"/>
  <c r="K43" i="41"/>
  <c r="D44" i="41"/>
  <c r="K44" i="41"/>
  <c r="D45" i="41"/>
  <c r="K45" i="41"/>
  <c r="D46" i="41"/>
  <c r="K46" i="41"/>
  <c r="D47" i="41"/>
  <c r="K47" i="41"/>
  <c r="D48" i="41"/>
  <c r="K48" i="41"/>
  <c r="E49" i="41"/>
  <c r="F49" i="41"/>
  <c r="K49" i="41"/>
  <c r="D50" i="41"/>
  <c r="D49" i="41" s="1"/>
  <c r="K50" i="41"/>
  <c r="D51" i="41"/>
  <c r="K51" i="41"/>
  <c r="D52" i="41"/>
  <c r="K52" i="41"/>
  <c r="D53" i="41"/>
  <c r="L53" i="41"/>
  <c r="M53" i="41"/>
  <c r="D54" i="41"/>
  <c r="K54" i="41"/>
  <c r="K53" i="41" s="1"/>
  <c r="D55" i="41"/>
  <c r="K55" i="41"/>
  <c r="E56" i="41"/>
  <c r="F56" i="41"/>
  <c r="K56" i="41"/>
  <c r="D57" i="41"/>
  <c r="D56" i="41" s="1"/>
  <c r="K57" i="41"/>
  <c r="D58" i="41"/>
  <c r="K58" i="41"/>
  <c r="D59" i="41"/>
  <c r="K59" i="41"/>
  <c r="D60" i="41"/>
  <c r="K60" i="41"/>
  <c r="D61" i="41"/>
  <c r="K61" i="41"/>
  <c r="D62" i="41"/>
  <c r="K62" i="41"/>
  <c r="D63" i="41"/>
  <c r="L63" i="41"/>
  <c r="M63" i="41"/>
  <c r="D64" i="41"/>
  <c r="K64" i="41"/>
  <c r="K63" i="41" s="1"/>
  <c r="D65" i="41"/>
  <c r="K65" i="41"/>
  <c r="D66" i="41"/>
  <c r="K66" i="41"/>
  <c r="E67" i="41"/>
  <c r="E67" i="33" s="1"/>
  <c r="F67" i="41"/>
  <c r="K67" i="41"/>
  <c r="D68" i="41"/>
  <c r="K68" i="41"/>
  <c r="D69" i="41"/>
  <c r="K69" i="41"/>
  <c r="D70" i="41"/>
  <c r="K70" i="41"/>
  <c r="D71" i="41"/>
  <c r="K71" i="41"/>
  <c r="D72" i="41"/>
  <c r="L72" i="41"/>
  <c r="M72" i="41"/>
  <c r="D73" i="41"/>
  <c r="K73" i="41"/>
  <c r="K72" i="41" s="1"/>
  <c r="K74" i="41"/>
  <c r="D75" i="41"/>
  <c r="K75" i="41"/>
  <c r="D76" i="41"/>
  <c r="K76" i="41"/>
  <c r="D77" i="41"/>
  <c r="K77" i="41"/>
  <c r="D78" i="41"/>
  <c r="K78" i="41"/>
  <c r="D79" i="41"/>
  <c r="K79" i="41"/>
  <c r="D80" i="41"/>
  <c r="K80" i="41"/>
  <c r="K81" i="41"/>
  <c r="D11" i="40"/>
  <c r="E11" i="40"/>
  <c r="I11" i="40"/>
  <c r="D12" i="40"/>
  <c r="E12" i="40"/>
  <c r="E13" i="40" s="1"/>
  <c r="I12" i="40"/>
  <c r="D13" i="40"/>
  <c r="J13" i="40"/>
  <c r="L13" i="40"/>
  <c r="I13" i="40" s="1"/>
  <c r="D16" i="40"/>
  <c r="E16" i="40"/>
  <c r="D19" i="40"/>
  <c r="E19" i="40"/>
  <c r="I22" i="40"/>
  <c r="I23" i="40"/>
  <c r="J24" i="40"/>
  <c r="I24" i="40" s="1"/>
  <c r="L24" i="40"/>
  <c r="D25" i="40"/>
  <c r="E25" i="40"/>
  <c r="I25" i="40"/>
  <c r="L25" i="40"/>
  <c r="I26" i="40"/>
  <c r="L26" i="40"/>
  <c r="J27" i="40"/>
  <c r="L27" i="40"/>
  <c r="I27" i="40" s="1"/>
  <c r="I28" i="40"/>
  <c r="I29" i="40"/>
  <c r="I30" i="40"/>
  <c r="D31" i="40"/>
  <c r="E31" i="40"/>
  <c r="K35" i="40"/>
  <c r="K36" i="40"/>
  <c r="E37" i="40"/>
  <c r="E36" i="40" s="1"/>
  <c r="E35" i="40" s="1"/>
  <c r="F37" i="40"/>
  <c r="F36" i="40" s="1"/>
  <c r="F35" i="40" s="1"/>
  <c r="L37" i="40"/>
  <c r="M37" i="40"/>
  <c r="D38" i="40"/>
  <c r="D37" i="40" s="1"/>
  <c r="D36" i="40" s="1"/>
  <c r="D35" i="40" s="1"/>
  <c r="K38" i="40"/>
  <c r="K37" i="40" s="1"/>
  <c r="D39" i="40"/>
  <c r="K39" i="40"/>
  <c r="D40" i="40"/>
  <c r="K40" i="40"/>
  <c r="D41" i="40"/>
  <c r="K41" i="40"/>
  <c r="D42" i="40"/>
  <c r="K42" i="40"/>
  <c r="D43" i="40"/>
  <c r="K43" i="40"/>
  <c r="D44" i="40"/>
  <c r="K44" i="40"/>
  <c r="D45" i="40"/>
  <c r="K45" i="40"/>
  <c r="D46" i="40"/>
  <c r="K46" i="40"/>
  <c r="D47" i="40"/>
  <c r="K47" i="40"/>
  <c r="D48" i="40"/>
  <c r="K48" i="40"/>
  <c r="E49" i="40"/>
  <c r="F49" i="40"/>
  <c r="K49" i="40"/>
  <c r="D50" i="40"/>
  <c r="D49" i="40" s="1"/>
  <c r="K50" i="40"/>
  <c r="D51" i="40"/>
  <c r="K51" i="40"/>
  <c r="D52" i="40"/>
  <c r="K52" i="40"/>
  <c r="D53" i="40"/>
  <c r="L53" i="40"/>
  <c r="M53" i="40"/>
  <c r="D54" i="40"/>
  <c r="K54" i="40"/>
  <c r="K53" i="40" s="1"/>
  <c r="D55" i="40"/>
  <c r="K55" i="40"/>
  <c r="E56" i="40"/>
  <c r="F56" i="40"/>
  <c r="K56" i="40"/>
  <c r="D57" i="40"/>
  <c r="D56" i="40" s="1"/>
  <c r="K57" i="40"/>
  <c r="D58" i="40"/>
  <c r="K58" i="40"/>
  <c r="D59" i="40"/>
  <c r="K59" i="40"/>
  <c r="D60" i="40"/>
  <c r="K60" i="40"/>
  <c r="D61" i="40"/>
  <c r="K61" i="40"/>
  <c r="D62" i="40"/>
  <c r="K62" i="40"/>
  <c r="D63" i="40"/>
  <c r="L63" i="40"/>
  <c r="M63" i="40"/>
  <c r="D64" i="40"/>
  <c r="K64" i="40"/>
  <c r="K63" i="40" s="1"/>
  <c r="D65" i="40"/>
  <c r="K65" i="40"/>
  <c r="D66" i="40"/>
  <c r="K66" i="40"/>
  <c r="E67" i="40"/>
  <c r="F67" i="40"/>
  <c r="K67" i="40"/>
  <c r="D68" i="40"/>
  <c r="D67" i="40" s="1"/>
  <c r="K68" i="40"/>
  <c r="D69" i="40"/>
  <c r="K69" i="40"/>
  <c r="D70" i="40"/>
  <c r="K70" i="40"/>
  <c r="D71" i="40"/>
  <c r="K71" i="40"/>
  <c r="D72" i="40"/>
  <c r="L72" i="40"/>
  <c r="M72" i="40"/>
  <c r="D73" i="40"/>
  <c r="K73" i="40"/>
  <c r="K72" i="40" s="1"/>
  <c r="D74" i="40"/>
  <c r="K74" i="40"/>
  <c r="D75" i="40"/>
  <c r="K75" i="40"/>
  <c r="D76" i="40"/>
  <c r="K76" i="40"/>
  <c r="D77" i="40"/>
  <c r="K77" i="40"/>
  <c r="D78" i="40"/>
  <c r="K78" i="40"/>
  <c r="D79" i="40"/>
  <c r="K79" i="40"/>
  <c r="D80" i="40"/>
  <c r="K80" i="40"/>
  <c r="K81" i="40"/>
  <c r="D11" i="39"/>
  <c r="E11" i="39"/>
  <c r="I11" i="39"/>
  <c r="D12" i="39"/>
  <c r="D13" i="39" s="1"/>
  <c r="E12" i="39"/>
  <c r="I12" i="39"/>
  <c r="E13" i="39"/>
  <c r="J13" i="39"/>
  <c r="I13" i="39" s="1"/>
  <c r="L13" i="39"/>
  <c r="D16" i="39"/>
  <c r="E16" i="39"/>
  <c r="D19" i="39"/>
  <c r="E19" i="39"/>
  <c r="D22" i="39"/>
  <c r="E22" i="39"/>
  <c r="I22" i="39"/>
  <c r="I23" i="39"/>
  <c r="J24" i="39"/>
  <c r="L24" i="39"/>
  <c r="I24" i="39" s="1"/>
  <c r="D25" i="39"/>
  <c r="E25" i="39"/>
  <c r="L25" i="39"/>
  <c r="I25" i="39" s="1"/>
  <c r="L26" i="39"/>
  <c r="I26" i="39" s="1"/>
  <c r="J27" i="39"/>
  <c r="I28" i="39"/>
  <c r="I29" i="39"/>
  <c r="I30" i="39"/>
  <c r="D31" i="39"/>
  <c r="E31" i="39"/>
  <c r="K35" i="39"/>
  <c r="K36" i="39"/>
  <c r="E37" i="39"/>
  <c r="E36" i="39" s="1"/>
  <c r="E35" i="39" s="1"/>
  <c r="F37" i="39"/>
  <c r="F36" i="39" s="1"/>
  <c r="F35" i="39" s="1"/>
  <c r="L37" i="39"/>
  <c r="M37" i="39"/>
  <c r="D38" i="39"/>
  <c r="D37" i="39" s="1"/>
  <c r="D36" i="39" s="1"/>
  <c r="D35" i="39" s="1"/>
  <c r="K38" i="39"/>
  <c r="K37" i="39" s="1"/>
  <c r="D39" i="39"/>
  <c r="K39" i="39"/>
  <c r="D40" i="39"/>
  <c r="K40" i="39"/>
  <c r="D41" i="39"/>
  <c r="K41" i="39"/>
  <c r="D42" i="39"/>
  <c r="K42" i="39"/>
  <c r="D43" i="39"/>
  <c r="K43" i="39"/>
  <c r="D44" i="39"/>
  <c r="K44" i="39"/>
  <c r="D45" i="39"/>
  <c r="K45" i="39"/>
  <c r="D46" i="39"/>
  <c r="K46" i="39"/>
  <c r="D47" i="39"/>
  <c r="K47" i="39"/>
  <c r="D48" i="39"/>
  <c r="K48" i="39"/>
  <c r="E49" i="39"/>
  <c r="F49" i="39"/>
  <c r="K49" i="39"/>
  <c r="D50" i="39"/>
  <c r="D49" i="39" s="1"/>
  <c r="K50" i="39"/>
  <c r="D51" i="39"/>
  <c r="K51" i="39"/>
  <c r="D52" i="39"/>
  <c r="K52" i="39"/>
  <c r="D53" i="39"/>
  <c r="L53" i="39"/>
  <c r="M53" i="39"/>
  <c r="D54" i="39"/>
  <c r="K54" i="39"/>
  <c r="K53" i="39" s="1"/>
  <c r="D55" i="39"/>
  <c r="K55" i="39"/>
  <c r="E56" i="39"/>
  <c r="F56" i="39"/>
  <c r="K56" i="39"/>
  <c r="D57" i="39"/>
  <c r="D56" i="39" s="1"/>
  <c r="K57" i="39"/>
  <c r="D58" i="39"/>
  <c r="K58" i="39"/>
  <c r="D59" i="39"/>
  <c r="K59" i="39"/>
  <c r="D60" i="39"/>
  <c r="K60" i="39"/>
  <c r="D61" i="39"/>
  <c r="K61" i="39"/>
  <c r="D62" i="39"/>
  <c r="K62" i="39"/>
  <c r="D63" i="39"/>
  <c r="L63" i="39"/>
  <c r="M63" i="39"/>
  <c r="D64" i="39"/>
  <c r="K64" i="39"/>
  <c r="K63" i="39" s="1"/>
  <c r="D65" i="39"/>
  <c r="K65" i="39"/>
  <c r="D66" i="39"/>
  <c r="K66" i="39"/>
  <c r="E67" i="39"/>
  <c r="F67" i="39"/>
  <c r="K67" i="39"/>
  <c r="D68" i="39"/>
  <c r="D67" i="39" s="1"/>
  <c r="K68" i="39"/>
  <c r="D69" i="39"/>
  <c r="K69" i="39"/>
  <c r="D70" i="39"/>
  <c r="K70" i="39"/>
  <c r="D71" i="39"/>
  <c r="K71" i="39"/>
  <c r="D72" i="39"/>
  <c r="L72" i="39"/>
  <c r="M72" i="39"/>
  <c r="D73" i="39"/>
  <c r="K73" i="39"/>
  <c r="K72" i="39" s="1"/>
  <c r="D74" i="39"/>
  <c r="K74" i="39"/>
  <c r="D75" i="39"/>
  <c r="K75" i="39"/>
  <c r="D76" i="39"/>
  <c r="K76" i="39"/>
  <c r="D77" i="39"/>
  <c r="K77" i="39"/>
  <c r="D78" i="39"/>
  <c r="K78" i="39"/>
  <c r="D79" i="39"/>
  <c r="K79" i="39"/>
  <c r="D80" i="39"/>
  <c r="K80" i="39"/>
  <c r="K81" i="39"/>
  <c r="D11" i="38"/>
  <c r="E11" i="38"/>
  <c r="I11" i="38"/>
  <c r="D12" i="38"/>
  <c r="E12" i="38"/>
  <c r="E13" i="38" s="1"/>
  <c r="I12" i="38"/>
  <c r="D13" i="38"/>
  <c r="J13" i="38"/>
  <c r="L13" i="38"/>
  <c r="I13" i="38" s="1"/>
  <c r="D16" i="38"/>
  <c r="E16" i="38"/>
  <c r="D19" i="38"/>
  <c r="E19" i="38"/>
  <c r="D22" i="38"/>
  <c r="E22" i="38"/>
  <c r="L22" i="38"/>
  <c r="I22" i="38" s="1"/>
  <c r="I23" i="38"/>
  <c r="J24" i="38"/>
  <c r="L24" i="38"/>
  <c r="I24" i="38" s="1"/>
  <c r="D25" i="38"/>
  <c r="E25" i="38"/>
  <c r="L25" i="38"/>
  <c r="I25" i="38" s="1"/>
  <c r="L26" i="38"/>
  <c r="I26" i="38" s="1"/>
  <c r="J27" i="38"/>
  <c r="I28" i="38"/>
  <c r="I29" i="38"/>
  <c r="D31" i="38"/>
  <c r="E31" i="38"/>
  <c r="K35" i="38"/>
  <c r="K36" i="38"/>
  <c r="E37" i="38"/>
  <c r="E36" i="38" s="1"/>
  <c r="E35" i="38" s="1"/>
  <c r="F37" i="38"/>
  <c r="L37" i="38"/>
  <c r="M37" i="38"/>
  <c r="D38" i="38"/>
  <c r="D37" i="38" s="1"/>
  <c r="K38" i="38"/>
  <c r="K37" i="38" s="1"/>
  <c r="D39" i="38"/>
  <c r="K39" i="38"/>
  <c r="D40" i="38"/>
  <c r="K40" i="38"/>
  <c r="D41" i="38"/>
  <c r="K41" i="38"/>
  <c r="D42" i="38"/>
  <c r="K42" i="38"/>
  <c r="D43" i="38"/>
  <c r="K43" i="38"/>
  <c r="D44" i="38"/>
  <c r="K44" i="38"/>
  <c r="D45" i="38"/>
  <c r="K45" i="38"/>
  <c r="D46" i="38"/>
  <c r="K46" i="38"/>
  <c r="D47" i="38"/>
  <c r="K47" i="38"/>
  <c r="D48" i="38"/>
  <c r="K48" i="38"/>
  <c r="E49" i="38"/>
  <c r="F49" i="38"/>
  <c r="K49" i="38"/>
  <c r="D50" i="38"/>
  <c r="D49" i="38" s="1"/>
  <c r="K50" i="38"/>
  <c r="D51" i="38"/>
  <c r="K51" i="38"/>
  <c r="D52" i="38"/>
  <c r="K52" i="38"/>
  <c r="D53" i="38"/>
  <c r="L53" i="38"/>
  <c r="M53" i="38"/>
  <c r="D54" i="38"/>
  <c r="K54" i="38"/>
  <c r="K53" i="38" s="1"/>
  <c r="D55" i="38"/>
  <c r="K55" i="38"/>
  <c r="E56" i="38"/>
  <c r="F56" i="38"/>
  <c r="K56" i="38"/>
  <c r="D57" i="38"/>
  <c r="D56" i="38" s="1"/>
  <c r="K57" i="38"/>
  <c r="D58" i="38"/>
  <c r="K58" i="38"/>
  <c r="D59" i="38"/>
  <c r="K59" i="38"/>
  <c r="D60" i="38"/>
  <c r="K60" i="38"/>
  <c r="D61" i="38"/>
  <c r="K61" i="38"/>
  <c r="D62" i="38"/>
  <c r="K62" i="38"/>
  <c r="D63" i="38"/>
  <c r="L63" i="38"/>
  <c r="M63" i="38"/>
  <c r="D64" i="38"/>
  <c r="K64" i="38"/>
  <c r="K63" i="38" s="1"/>
  <c r="D65" i="38"/>
  <c r="K65" i="38"/>
  <c r="D66" i="38"/>
  <c r="K66" i="38"/>
  <c r="E67" i="38"/>
  <c r="F67" i="38"/>
  <c r="F67" i="33" s="1"/>
  <c r="K67" i="38"/>
  <c r="D68" i="38"/>
  <c r="K68" i="38"/>
  <c r="D69" i="38"/>
  <c r="K69" i="38"/>
  <c r="D70" i="38"/>
  <c r="K70" i="38"/>
  <c r="D71" i="38"/>
  <c r="K71" i="38"/>
  <c r="D72" i="38"/>
  <c r="L72" i="38"/>
  <c r="M72" i="38"/>
  <c r="D73" i="38"/>
  <c r="K73" i="38"/>
  <c r="K72" i="38" s="1"/>
  <c r="D74" i="38"/>
  <c r="K74" i="38"/>
  <c r="D75" i="38"/>
  <c r="K75" i="38"/>
  <c r="D76" i="38"/>
  <c r="K76" i="38"/>
  <c r="D77" i="38"/>
  <c r="K77" i="38"/>
  <c r="D78" i="38"/>
  <c r="K78" i="38"/>
  <c r="D79" i="38"/>
  <c r="K79" i="38"/>
  <c r="D80" i="38"/>
  <c r="K80" i="38"/>
  <c r="K81" i="38"/>
  <c r="D11" i="37"/>
  <c r="E11" i="37"/>
  <c r="I11" i="37"/>
  <c r="D12" i="37"/>
  <c r="E12" i="37"/>
  <c r="E13" i="37" s="1"/>
  <c r="I12" i="37"/>
  <c r="D13" i="37"/>
  <c r="J13" i="37"/>
  <c r="L13" i="37"/>
  <c r="I13" i="37" s="1"/>
  <c r="D16" i="37"/>
  <c r="E16" i="37"/>
  <c r="D19" i="37"/>
  <c r="E19" i="37"/>
  <c r="D22" i="37"/>
  <c r="E22" i="37"/>
  <c r="E22" i="33" s="1"/>
  <c r="I22" i="37"/>
  <c r="I23" i="37"/>
  <c r="J24" i="37"/>
  <c r="I24" i="37" s="1"/>
  <c r="L24" i="37"/>
  <c r="D25" i="37"/>
  <c r="E25" i="37"/>
  <c r="I25" i="37"/>
  <c r="L25" i="37"/>
  <c r="I26" i="37"/>
  <c r="L26" i="37"/>
  <c r="J27" i="37"/>
  <c r="L27" i="37"/>
  <c r="I27" i="37" s="1"/>
  <c r="I28" i="37"/>
  <c r="I29" i="37"/>
  <c r="I30" i="37"/>
  <c r="D31" i="37"/>
  <c r="E31" i="37"/>
  <c r="K35" i="37"/>
  <c r="K36" i="37"/>
  <c r="E37" i="37"/>
  <c r="E36" i="37" s="1"/>
  <c r="E35" i="37" s="1"/>
  <c r="F37" i="37"/>
  <c r="F36" i="37" s="1"/>
  <c r="F35" i="37" s="1"/>
  <c r="L37" i="37"/>
  <c r="M37" i="37"/>
  <c r="D38" i="37"/>
  <c r="D37" i="37" s="1"/>
  <c r="D36" i="37" s="1"/>
  <c r="D35" i="37" s="1"/>
  <c r="K38" i="37"/>
  <c r="K37" i="37" s="1"/>
  <c r="D39" i="37"/>
  <c r="K39" i="37"/>
  <c r="D40" i="37"/>
  <c r="K40" i="37"/>
  <c r="D41" i="37"/>
  <c r="K41" i="37"/>
  <c r="D42" i="37"/>
  <c r="K42" i="37"/>
  <c r="D43" i="37"/>
  <c r="K43" i="37"/>
  <c r="D44" i="37"/>
  <c r="K44" i="37"/>
  <c r="D45" i="37"/>
  <c r="K45" i="37"/>
  <c r="D46" i="37"/>
  <c r="K46" i="37"/>
  <c r="D47" i="37"/>
  <c r="K47" i="37"/>
  <c r="D48" i="37"/>
  <c r="K48" i="37"/>
  <c r="E49" i="37"/>
  <c r="F49" i="37"/>
  <c r="K49" i="37"/>
  <c r="D50" i="37"/>
  <c r="D49" i="37" s="1"/>
  <c r="K50" i="37"/>
  <c r="D51" i="37"/>
  <c r="K51" i="37"/>
  <c r="D52" i="37"/>
  <c r="K52" i="37"/>
  <c r="D53" i="37"/>
  <c r="L53" i="37"/>
  <c r="M53" i="37"/>
  <c r="D54" i="37"/>
  <c r="K54" i="37"/>
  <c r="K53" i="37" s="1"/>
  <c r="D55" i="37"/>
  <c r="K55" i="37"/>
  <c r="E56" i="37"/>
  <c r="F56" i="37"/>
  <c r="K56" i="37"/>
  <c r="D57" i="37"/>
  <c r="D56" i="37" s="1"/>
  <c r="K57" i="37"/>
  <c r="D58" i="37"/>
  <c r="K58" i="37"/>
  <c r="D59" i="37"/>
  <c r="K59" i="37"/>
  <c r="D60" i="37"/>
  <c r="K60" i="37"/>
  <c r="D61" i="37"/>
  <c r="K61" i="37"/>
  <c r="D62" i="37"/>
  <c r="K62" i="37"/>
  <c r="D63" i="37"/>
  <c r="L63" i="37"/>
  <c r="M63" i="37"/>
  <c r="D64" i="37"/>
  <c r="K64" i="37"/>
  <c r="K63" i="37" s="1"/>
  <c r="D65" i="37"/>
  <c r="K65" i="37"/>
  <c r="D66" i="37"/>
  <c r="K66" i="37"/>
  <c r="E67" i="37"/>
  <c r="F67" i="37"/>
  <c r="K67" i="37"/>
  <c r="D68" i="37"/>
  <c r="D67" i="37" s="1"/>
  <c r="K68" i="37"/>
  <c r="D69" i="37"/>
  <c r="K69" i="37"/>
  <c r="D70" i="37"/>
  <c r="K70" i="37"/>
  <c r="D71" i="37"/>
  <c r="K71" i="37"/>
  <c r="D72" i="37"/>
  <c r="L72" i="37"/>
  <c r="M72" i="37"/>
  <c r="D73" i="37"/>
  <c r="K73" i="37"/>
  <c r="K72" i="37" s="1"/>
  <c r="D74" i="37"/>
  <c r="K74" i="37"/>
  <c r="D75" i="37"/>
  <c r="K75" i="37"/>
  <c r="D76" i="37"/>
  <c r="K76" i="37"/>
  <c r="D77" i="37"/>
  <c r="K77" i="37"/>
  <c r="D78" i="37"/>
  <c r="K78" i="37"/>
  <c r="D79" i="37"/>
  <c r="K79" i="37"/>
  <c r="D80" i="37"/>
  <c r="K80" i="37"/>
  <c r="K81" i="37"/>
  <c r="D11" i="36"/>
  <c r="E11" i="36"/>
  <c r="I11" i="36"/>
  <c r="D12" i="36"/>
  <c r="D13" i="36" s="1"/>
  <c r="E12" i="36"/>
  <c r="I12" i="36"/>
  <c r="E13" i="36"/>
  <c r="J13" i="36"/>
  <c r="I13" i="36" s="1"/>
  <c r="L13" i="36"/>
  <c r="D16" i="36"/>
  <c r="E16" i="36"/>
  <c r="D19" i="36"/>
  <c r="E19" i="36"/>
  <c r="I22" i="36"/>
  <c r="I23" i="36"/>
  <c r="J24" i="36"/>
  <c r="L24" i="36"/>
  <c r="I24" i="36" s="1"/>
  <c r="D25" i="36"/>
  <c r="E25" i="36"/>
  <c r="L25" i="36"/>
  <c r="I25" i="36" s="1"/>
  <c r="L26" i="36"/>
  <c r="I26" i="36" s="1"/>
  <c r="J27" i="36"/>
  <c r="I28" i="36"/>
  <c r="I29" i="36"/>
  <c r="I30" i="36"/>
  <c r="D31" i="36"/>
  <c r="E31" i="36"/>
  <c r="K35" i="36"/>
  <c r="K36" i="36"/>
  <c r="E37" i="36"/>
  <c r="E36" i="36" s="1"/>
  <c r="E35" i="36" s="1"/>
  <c r="F37" i="36"/>
  <c r="F36" i="36" s="1"/>
  <c r="F35" i="36" s="1"/>
  <c r="L37" i="36"/>
  <c r="M37" i="36"/>
  <c r="D38" i="36"/>
  <c r="D37" i="36" s="1"/>
  <c r="D36" i="36" s="1"/>
  <c r="D35" i="36" s="1"/>
  <c r="K38" i="36"/>
  <c r="K37" i="36" s="1"/>
  <c r="D39" i="36"/>
  <c r="K39" i="36"/>
  <c r="D40" i="36"/>
  <c r="K40" i="36"/>
  <c r="D41" i="36"/>
  <c r="K41" i="36"/>
  <c r="D42" i="36"/>
  <c r="K42" i="36"/>
  <c r="D43" i="36"/>
  <c r="K43" i="36"/>
  <c r="D44" i="36"/>
  <c r="K44" i="36"/>
  <c r="D45" i="36"/>
  <c r="K45" i="36"/>
  <c r="D46" i="36"/>
  <c r="K46" i="36"/>
  <c r="D47" i="36"/>
  <c r="K47" i="36"/>
  <c r="D48" i="36"/>
  <c r="K48" i="36"/>
  <c r="E49" i="36"/>
  <c r="F49" i="36"/>
  <c r="K49" i="36"/>
  <c r="D50" i="36"/>
  <c r="D49" i="36" s="1"/>
  <c r="K50" i="36"/>
  <c r="D51" i="36"/>
  <c r="K51" i="36"/>
  <c r="D52" i="36"/>
  <c r="K52" i="36"/>
  <c r="D53" i="36"/>
  <c r="L53" i="36"/>
  <c r="M53" i="36"/>
  <c r="D54" i="36"/>
  <c r="K54" i="36"/>
  <c r="K53" i="36" s="1"/>
  <c r="D55" i="36"/>
  <c r="K55" i="36"/>
  <c r="E56" i="36"/>
  <c r="F56" i="36"/>
  <c r="K56" i="36"/>
  <c r="D57" i="36"/>
  <c r="D56" i="36" s="1"/>
  <c r="K57" i="36"/>
  <c r="D58" i="36"/>
  <c r="K58" i="36"/>
  <c r="D59" i="36"/>
  <c r="K59" i="36"/>
  <c r="D60" i="36"/>
  <c r="K60" i="36"/>
  <c r="D61" i="36"/>
  <c r="K61" i="36"/>
  <c r="D62" i="36"/>
  <c r="K62" i="36"/>
  <c r="D63" i="36"/>
  <c r="L63" i="36"/>
  <c r="M63" i="36"/>
  <c r="D64" i="36"/>
  <c r="K64" i="36"/>
  <c r="K63" i="36" s="1"/>
  <c r="D65" i="36"/>
  <c r="K65" i="36"/>
  <c r="D66" i="36"/>
  <c r="K66" i="36"/>
  <c r="E67" i="36"/>
  <c r="F67" i="36"/>
  <c r="K67" i="36"/>
  <c r="D68" i="36"/>
  <c r="D67" i="36" s="1"/>
  <c r="K68" i="36"/>
  <c r="D69" i="36"/>
  <c r="K69" i="36"/>
  <c r="D70" i="36"/>
  <c r="K70" i="36"/>
  <c r="D71" i="36"/>
  <c r="K71" i="36"/>
  <c r="D72" i="36"/>
  <c r="L72" i="36"/>
  <c r="M72" i="36"/>
  <c r="D73" i="36"/>
  <c r="K73" i="36"/>
  <c r="K72" i="36" s="1"/>
  <c r="D74" i="36"/>
  <c r="K74" i="36"/>
  <c r="D75" i="36"/>
  <c r="K75" i="36"/>
  <c r="D76" i="36"/>
  <c r="K76" i="36"/>
  <c r="D77" i="36"/>
  <c r="K77" i="36"/>
  <c r="D78" i="36"/>
  <c r="K78" i="36"/>
  <c r="D79" i="36"/>
  <c r="K79" i="36"/>
  <c r="D80" i="36"/>
  <c r="K80" i="36"/>
  <c r="K81" i="36"/>
  <c r="D11" i="35"/>
  <c r="E11" i="35"/>
  <c r="I11" i="35"/>
  <c r="D12" i="35"/>
  <c r="E12" i="35"/>
  <c r="E13" i="35" s="1"/>
  <c r="I12" i="35"/>
  <c r="D13" i="35"/>
  <c r="J13" i="35"/>
  <c r="L13" i="35"/>
  <c r="I13" i="35" s="1"/>
  <c r="D16" i="35"/>
  <c r="E16" i="35"/>
  <c r="D19" i="35"/>
  <c r="E19" i="35"/>
  <c r="E19" i="33" s="1"/>
  <c r="I22" i="35"/>
  <c r="I23" i="35"/>
  <c r="I23" i="33" s="1"/>
  <c r="J24" i="35"/>
  <c r="I24" i="35" s="1"/>
  <c r="L24" i="35"/>
  <c r="D25" i="35"/>
  <c r="D25" i="33" s="1"/>
  <c r="E25" i="35"/>
  <c r="I25" i="35"/>
  <c r="L25" i="35"/>
  <c r="I26" i="35"/>
  <c r="L26" i="35"/>
  <c r="J27" i="35"/>
  <c r="L27" i="35"/>
  <c r="I27" i="35" s="1"/>
  <c r="I28" i="35"/>
  <c r="I29" i="35"/>
  <c r="I29" i="33" s="1"/>
  <c r="I30" i="35"/>
  <c r="D31" i="35"/>
  <c r="D31" i="33" s="1"/>
  <c r="E31" i="35"/>
  <c r="K35" i="35"/>
  <c r="K36" i="35"/>
  <c r="E37" i="35"/>
  <c r="F37" i="35"/>
  <c r="F37" i="33" s="1"/>
  <c r="L37" i="35"/>
  <c r="M37" i="35"/>
  <c r="D38" i="35"/>
  <c r="D38" i="33" s="1"/>
  <c r="K38" i="35"/>
  <c r="K37" i="35" s="1"/>
  <c r="D39" i="35"/>
  <c r="D39" i="33" s="1"/>
  <c r="K39" i="35"/>
  <c r="D40" i="35"/>
  <c r="D40" i="33" s="1"/>
  <c r="K40" i="35"/>
  <c r="D41" i="35"/>
  <c r="D41" i="33" s="1"/>
  <c r="K41" i="35"/>
  <c r="D42" i="35"/>
  <c r="D42" i="33" s="1"/>
  <c r="K42" i="35"/>
  <c r="D43" i="35"/>
  <c r="D43" i="33" s="1"/>
  <c r="K43" i="35"/>
  <c r="D44" i="35"/>
  <c r="D44" i="33" s="1"/>
  <c r="K44" i="35"/>
  <c r="D45" i="35"/>
  <c r="D45" i="33" s="1"/>
  <c r="K45" i="35"/>
  <c r="D46" i="35"/>
  <c r="D46" i="33" s="1"/>
  <c r="K46" i="35"/>
  <c r="D47" i="35"/>
  <c r="D47" i="33" s="1"/>
  <c r="K47" i="35"/>
  <c r="D48" i="35"/>
  <c r="K48" i="35"/>
  <c r="E49" i="35"/>
  <c r="F49" i="35"/>
  <c r="K49" i="35"/>
  <c r="D50" i="35"/>
  <c r="K50" i="35"/>
  <c r="D51" i="35"/>
  <c r="K51" i="35"/>
  <c r="D52" i="35"/>
  <c r="K52" i="35"/>
  <c r="D53" i="35"/>
  <c r="L53" i="35"/>
  <c r="M53" i="35"/>
  <c r="D54" i="35"/>
  <c r="K54" i="35"/>
  <c r="K53" i="35" s="1"/>
  <c r="D55" i="35"/>
  <c r="K55" i="35"/>
  <c r="E56" i="35"/>
  <c r="F56" i="35"/>
  <c r="K56" i="35"/>
  <c r="D57" i="35"/>
  <c r="D56" i="35" s="1"/>
  <c r="D56" i="33" s="1"/>
  <c r="K57" i="35"/>
  <c r="D58" i="35"/>
  <c r="K58" i="35"/>
  <c r="D59" i="35"/>
  <c r="K59" i="35"/>
  <c r="D60" i="35"/>
  <c r="K60" i="35"/>
  <c r="D61" i="35"/>
  <c r="K61" i="35"/>
  <c r="D62" i="35"/>
  <c r="K62" i="35"/>
  <c r="D63" i="35"/>
  <c r="L63" i="35"/>
  <c r="M63" i="35"/>
  <c r="D64" i="35"/>
  <c r="K64" i="35"/>
  <c r="K63" i="35" s="1"/>
  <c r="D65" i="35"/>
  <c r="K65" i="35"/>
  <c r="D66" i="35"/>
  <c r="K66" i="35"/>
  <c r="E67" i="35"/>
  <c r="F67" i="35"/>
  <c r="K67" i="35"/>
  <c r="D68" i="35"/>
  <c r="D67" i="35" s="1"/>
  <c r="K68" i="35"/>
  <c r="D69" i="35"/>
  <c r="K69" i="35"/>
  <c r="D70" i="35"/>
  <c r="K70" i="35"/>
  <c r="D71" i="35"/>
  <c r="K71" i="35"/>
  <c r="D72" i="35"/>
  <c r="L72" i="35"/>
  <c r="M72" i="35"/>
  <c r="D73" i="35"/>
  <c r="K73" i="35"/>
  <c r="K72" i="35" s="1"/>
  <c r="D74" i="35"/>
  <c r="K74" i="35"/>
  <c r="D75" i="35"/>
  <c r="K75" i="35"/>
  <c r="D76" i="35"/>
  <c r="K76" i="35"/>
  <c r="D77" i="35"/>
  <c r="K77" i="35"/>
  <c r="D78" i="35"/>
  <c r="K78" i="35"/>
  <c r="D79" i="35"/>
  <c r="K79" i="35"/>
  <c r="D80" i="35"/>
  <c r="K80" i="35"/>
  <c r="K81" i="35"/>
  <c r="D11" i="34"/>
  <c r="E11" i="34"/>
  <c r="I11" i="34"/>
  <c r="D12" i="34"/>
  <c r="E12" i="34"/>
  <c r="I12" i="34"/>
  <c r="I12" i="33" s="1"/>
  <c r="J13" i="34"/>
  <c r="L13" i="34"/>
  <c r="D16" i="34"/>
  <c r="D16" i="33" s="1"/>
  <c r="E16" i="34"/>
  <c r="D19" i="34"/>
  <c r="E19" i="34"/>
  <c r="I22" i="34"/>
  <c r="I23" i="34"/>
  <c r="J24" i="34"/>
  <c r="L24" i="34"/>
  <c r="I24" i="34" s="1"/>
  <c r="I24" i="33" s="1"/>
  <c r="D25" i="34"/>
  <c r="E25" i="34"/>
  <c r="E25" i="33" s="1"/>
  <c r="L25" i="34"/>
  <c r="L26" i="34"/>
  <c r="I26" i="34" s="1"/>
  <c r="I26" i="33" s="1"/>
  <c r="J27" i="34"/>
  <c r="I28" i="34"/>
  <c r="I28" i="33" s="1"/>
  <c r="I29" i="34"/>
  <c r="I30" i="34"/>
  <c r="D31" i="34"/>
  <c r="E31" i="34"/>
  <c r="K35" i="34"/>
  <c r="K36" i="34"/>
  <c r="E37" i="34"/>
  <c r="E36" i="34" s="1"/>
  <c r="F37" i="34"/>
  <c r="L37" i="34"/>
  <c r="M37" i="34"/>
  <c r="D38" i="34"/>
  <c r="D37" i="34" s="1"/>
  <c r="K38" i="34"/>
  <c r="K37" i="34" s="1"/>
  <c r="D39" i="34"/>
  <c r="K39" i="34"/>
  <c r="D40" i="34"/>
  <c r="K40" i="34"/>
  <c r="D41" i="34"/>
  <c r="K41" i="34"/>
  <c r="D42" i="34"/>
  <c r="K42" i="34"/>
  <c r="D43" i="34"/>
  <c r="K43" i="34"/>
  <c r="D44" i="34"/>
  <c r="K44" i="34"/>
  <c r="D45" i="34"/>
  <c r="K45" i="34"/>
  <c r="D46" i="34"/>
  <c r="K46" i="34"/>
  <c r="D47" i="34"/>
  <c r="K47" i="34"/>
  <c r="D48" i="34"/>
  <c r="K48" i="34"/>
  <c r="E49" i="34"/>
  <c r="F49" i="34"/>
  <c r="K49" i="34"/>
  <c r="D50" i="34"/>
  <c r="D49" i="34" s="1"/>
  <c r="K50" i="34"/>
  <c r="D51" i="34"/>
  <c r="K51" i="34"/>
  <c r="D52" i="34"/>
  <c r="K52" i="34"/>
  <c r="D53" i="34"/>
  <c r="L53" i="34"/>
  <c r="M53" i="34"/>
  <c r="D54" i="34"/>
  <c r="K54" i="34"/>
  <c r="K53" i="34" s="1"/>
  <c r="K53" i="33" s="1"/>
  <c r="D55" i="34"/>
  <c r="K55" i="34"/>
  <c r="E56" i="34"/>
  <c r="F56" i="34"/>
  <c r="K56" i="34"/>
  <c r="D57" i="34"/>
  <c r="D56" i="34" s="1"/>
  <c r="K57" i="34"/>
  <c r="D58" i="34"/>
  <c r="K58" i="34"/>
  <c r="D59" i="34"/>
  <c r="K59" i="34"/>
  <c r="D60" i="34"/>
  <c r="K60" i="34"/>
  <c r="D61" i="34"/>
  <c r="K61" i="34"/>
  <c r="D62" i="34"/>
  <c r="K62" i="34"/>
  <c r="D63" i="34"/>
  <c r="L63" i="34"/>
  <c r="M63" i="34"/>
  <c r="D64" i="34"/>
  <c r="K64" i="34"/>
  <c r="K63" i="34" s="1"/>
  <c r="K63" i="33" s="1"/>
  <c r="D65" i="34"/>
  <c r="K65" i="34"/>
  <c r="D66" i="34"/>
  <c r="K66" i="34"/>
  <c r="E67" i="34"/>
  <c r="F67" i="34"/>
  <c r="K67" i="34"/>
  <c r="D68" i="34"/>
  <c r="K68" i="34"/>
  <c r="D69" i="34"/>
  <c r="K69" i="34"/>
  <c r="D70" i="34"/>
  <c r="K70" i="34"/>
  <c r="D71" i="34"/>
  <c r="K71" i="34"/>
  <c r="D72" i="34"/>
  <c r="L72" i="34"/>
  <c r="M72" i="34"/>
  <c r="D73" i="34"/>
  <c r="K73" i="34"/>
  <c r="K72" i="34" s="1"/>
  <c r="K72" i="33" s="1"/>
  <c r="D74" i="34"/>
  <c r="K74" i="34"/>
  <c r="D75" i="34"/>
  <c r="K75" i="34"/>
  <c r="D76" i="34"/>
  <c r="K76" i="34"/>
  <c r="D77" i="34"/>
  <c r="K77" i="34"/>
  <c r="D78" i="34"/>
  <c r="K78" i="34"/>
  <c r="D79" i="34"/>
  <c r="K79" i="34"/>
  <c r="D80" i="34"/>
  <c r="K80" i="34"/>
  <c r="K81" i="34"/>
  <c r="D11" i="33"/>
  <c r="I11" i="33"/>
  <c r="J11" i="33"/>
  <c r="L11" i="33"/>
  <c r="E12" i="33"/>
  <c r="J12" i="33"/>
  <c r="L12" i="33"/>
  <c r="L13" i="33"/>
  <c r="D14" i="33"/>
  <c r="E14" i="33"/>
  <c r="I14" i="33"/>
  <c r="J14" i="33"/>
  <c r="L14" i="33"/>
  <c r="D15" i="33"/>
  <c r="E15" i="33"/>
  <c r="I15" i="33"/>
  <c r="J15" i="33"/>
  <c r="L15" i="33"/>
  <c r="E16" i="33"/>
  <c r="I16" i="33"/>
  <c r="J16" i="33"/>
  <c r="L16" i="33"/>
  <c r="D17" i="33"/>
  <c r="E17" i="33"/>
  <c r="D18" i="33"/>
  <c r="E18" i="33"/>
  <c r="D20" i="33"/>
  <c r="E20" i="33"/>
  <c r="D21" i="33"/>
  <c r="E21" i="33"/>
  <c r="D22" i="33"/>
  <c r="I22" i="33"/>
  <c r="J22" i="33"/>
  <c r="L22" i="33"/>
  <c r="D23" i="33"/>
  <c r="E23" i="33"/>
  <c r="J23" i="33"/>
  <c r="L23" i="33"/>
  <c r="D24" i="33"/>
  <c r="E24" i="33"/>
  <c r="L24" i="33"/>
  <c r="J25" i="33"/>
  <c r="D26" i="33"/>
  <c r="E26" i="33"/>
  <c r="J26" i="33"/>
  <c r="D27" i="33"/>
  <c r="E27" i="33"/>
  <c r="J27" i="33"/>
  <c r="D28" i="33"/>
  <c r="E28" i="33"/>
  <c r="J28" i="33"/>
  <c r="L28" i="33"/>
  <c r="D29" i="33"/>
  <c r="E29" i="33"/>
  <c r="J29" i="33"/>
  <c r="L29" i="33"/>
  <c r="D30" i="33"/>
  <c r="E30" i="33"/>
  <c r="I30" i="33"/>
  <c r="J30" i="33"/>
  <c r="L30" i="33"/>
  <c r="E31" i="33"/>
  <c r="K35" i="33"/>
  <c r="L35" i="33"/>
  <c r="M35" i="33"/>
  <c r="K36" i="33"/>
  <c r="L36" i="33"/>
  <c r="M36" i="33"/>
  <c r="E37" i="33"/>
  <c r="M37" i="33"/>
  <c r="E38" i="33"/>
  <c r="F38" i="33"/>
  <c r="K38" i="33"/>
  <c r="L38" i="33"/>
  <c r="M38" i="33"/>
  <c r="E39" i="33"/>
  <c r="F39" i="33"/>
  <c r="K39" i="33"/>
  <c r="L39" i="33"/>
  <c r="M39" i="33"/>
  <c r="E40" i="33"/>
  <c r="F40" i="33"/>
  <c r="K40" i="33"/>
  <c r="L40" i="33"/>
  <c r="M40" i="33"/>
  <c r="E41" i="33"/>
  <c r="F41" i="33"/>
  <c r="K41" i="33"/>
  <c r="L41" i="33"/>
  <c r="M41" i="33"/>
  <c r="E42" i="33"/>
  <c r="F42" i="33"/>
  <c r="K42" i="33"/>
  <c r="L42" i="33"/>
  <c r="M42" i="33"/>
  <c r="E43" i="33"/>
  <c r="F43" i="33"/>
  <c r="K43" i="33"/>
  <c r="L43" i="33"/>
  <c r="M43" i="33"/>
  <c r="E44" i="33"/>
  <c r="F44" i="33"/>
  <c r="K44" i="33"/>
  <c r="L44" i="33"/>
  <c r="M44" i="33"/>
  <c r="E45" i="33"/>
  <c r="F45" i="33"/>
  <c r="K45" i="33"/>
  <c r="L45" i="33"/>
  <c r="M45" i="33"/>
  <c r="E46" i="33"/>
  <c r="F46" i="33"/>
  <c r="K46" i="33"/>
  <c r="L46" i="33"/>
  <c r="M46" i="33"/>
  <c r="E47" i="33"/>
  <c r="F47" i="33"/>
  <c r="K47" i="33"/>
  <c r="L47" i="33"/>
  <c r="M47" i="33"/>
  <c r="D48" i="33"/>
  <c r="E48" i="33"/>
  <c r="F48" i="33"/>
  <c r="K48" i="33"/>
  <c r="L48" i="33"/>
  <c r="M48" i="33"/>
  <c r="E49" i="33"/>
  <c r="F49" i="33"/>
  <c r="K49" i="33"/>
  <c r="L49" i="33"/>
  <c r="M49" i="33"/>
  <c r="D50" i="33"/>
  <c r="E50" i="33"/>
  <c r="F50" i="33"/>
  <c r="K50" i="33"/>
  <c r="L50" i="33"/>
  <c r="M50" i="33"/>
  <c r="D51" i="33"/>
  <c r="E51" i="33"/>
  <c r="F51" i="33"/>
  <c r="K51" i="33"/>
  <c r="L51" i="33"/>
  <c r="M51" i="33"/>
  <c r="D52" i="33"/>
  <c r="E52" i="33"/>
  <c r="F52" i="33"/>
  <c r="K52" i="33"/>
  <c r="L52" i="33"/>
  <c r="M52" i="33"/>
  <c r="D53" i="33"/>
  <c r="E53" i="33"/>
  <c r="F53" i="33"/>
  <c r="L53" i="33"/>
  <c r="M53" i="33"/>
  <c r="D54" i="33"/>
  <c r="E54" i="33"/>
  <c r="F54" i="33"/>
  <c r="K54" i="33"/>
  <c r="L54" i="33"/>
  <c r="M54" i="33"/>
  <c r="D55" i="33"/>
  <c r="E55" i="33"/>
  <c r="F55" i="33"/>
  <c r="K55" i="33"/>
  <c r="L55" i="33"/>
  <c r="M55" i="33"/>
  <c r="E56" i="33"/>
  <c r="F56" i="33"/>
  <c r="K56" i="33"/>
  <c r="L56" i="33"/>
  <c r="M56" i="33"/>
  <c r="D57" i="33"/>
  <c r="E57" i="33"/>
  <c r="F57" i="33"/>
  <c r="K57" i="33"/>
  <c r="L57" i="33"/>
  <c r="M57" i="33"/>
  <c r="D58" i="33"/>
  <c r="E58" i="33"/>
  <c r="F58" i="33"/>
  <c r="K58" i="33"/>
  <c r="L58" i="33"/>
  <c r="M58" i="33"/>
  <c r="D59" i="33"/>
  <c r="E59" i="33"/>
  <c r="F59" i="33"/>
  <c r="K59" i="33"/>
  <c r="L59" i="33"/>
  <c r="M59" i="33"/>
  <c r="D60" i="33"/>
  <c r="E60" i="33"/>
  <c r="F60" i="33"/>
  <c r="K60" i="33"/>
  <c r="L60" i="33"/>
  <c r="M60" i="33"/>
  <c r="D61" i="33"/>
  <c r="E61" i="33"/>
  <c r="F61" i="33"/>
  <c r="K61" i="33"/>
  <c r="L61" i="33"/>
  <c r="M61" i="33"/>
  <c r="D62" i="33"/>
  <c r="E62" i="33"/>
  <c r="F62" i="33"/>
  <c r="K62" i="33"/>
  <c r="L62" i="33"/>
  <c r="M62" i="33"/>
  <c r="D63" i="33"/>
  <c r="E63" i="33"/>
  <c r="F63" i="33"/>
  <c r="L63" i="33"/>
  <c r="M63" i="33"/>
  <c r="D64" i="33"/>
  <c r="E64" i="33"/>
  <c r="F64" i="33"/>
  <c r="K64" i="33"/>
  <c r="L64" i="33"/>
  <c r="M64" i="33"/>
  <c r="D65" i="33"/>
  <c r="E65" i="33"/>
  <c r="F65" i="33"/>
  <c r="K65" i="33"/>
  <c r="L65" i="33"/>
  <c r="M65" i="33"/>
  <c r="D66" i="33"/>
  <c r="E66" i="33"/>
  <c r="F66" i="33"/>
  <c r="K66" i="33"/>
  <c r="L66" i="33"/>
  <c r="M66" i="33"/>
  <c r="K67" i="33"/>
  <c r="L67" i="33"/>
  <c r="M67" i="33"/>
  <c r="D68" i="33"/>
  <c r="E68" i="33"/>
  <c r="F68" i="33"/>
  <c r="K68" i="33"/>
  <c r="L68" i="33"/>
  <c r="M68" i="33"/>
  <c r="D69" i="33"/>
  <c r="E69" i="33"/>
  <c r="F69" i="33"/>
  <c r="K69" i="33"/>
  <c r="L69" i="33"/>
  <c r="M69" i="33"/>
  <c r="D70" i="33"/>
  <c r="E70" i="33"/>
  <c r="F70" i="33"/>
  <c r="K70" i="33"/>
  <c r="L70" i="33"/>
  <c r="M70" i="33"/>
  <c r="D71" i="33"/>
  <c r="E71" i="33"/>
  <c r="F71" i="33"/>
  <c r="K71" i="33"/>
  <c r="L71" i="33"/>
  <c r="M71" i="33"/>
  <c r="D72" i="33"/>
  <c r="E72" i="33"/>
  <c r="F72" i="33"/>
  <c r="L72" i="33"/>
  <c r="M72" i="33"/>
  <c r="D73" i="33"/>
  <c r="E73" i="33"/>
  <c r="F73" i="33"/>
  <c r="K73" i="33"/>
  <c r="L73" i="33"/>
  <c r="M73" i="33"/>
  <c r="D74" i="33"/>
  <c r="E74" i="33"/>
  <c r="F74" i="33"/>
  <c r="K74" i="33"/>
  <c r="L74" i="33"/>
  <c r="M74" i="33"/>
  <c r="D75" i="33"/>
  <c r="E75" i="33"/>
  <c r="F75" i="33"/>
  <c r="K75" i="33"/>
  <c r="L75" i="33"/>
  <c r="M75" i="33"/>
  <c r="D76" i="33"/>
  <c r="E76" i="33"/>
  <c r="F76" i="33"/>
  <c r="K76" i="33"/>
  <c r="L76" i="33"/>
  <c r="M76" i="33"/>
  <c r="D77" i="33"/>
  <c r="E77" i="33"/>
  <c r="F77" i="33"/>
  <c r="K77" i="33"/>
  <c r="L77" i="33"/>
  <c r="M77" i="33"/>
  <c r="D78" i="33"/>
  <c r="E78" i="33"/>
  <c r="F78" i="33"/>
  <c r="K78" i="33"/>
  <c r="L78" i="33"/>
  <c r="M78" i="33"/>
  <c r="D79" i="33"/>
  <c r="E79" i="33"/>
  <c r="F79" i="33"/>
  <c r="K79" i="33"/>
  <c r="L79" i="33"/>
  <c r="M79" i="33"/>
  <c r="D80" i="33"/>
  <c r="E80" i="33"/>
  <c r="F80" i="33"/>
  <c r="K80" i="33"/>
  <c r="L80" i="33"/>
  <c r="M80" i="33"/>
  <c r="K81" i="33"/>
  <c r="L81" i="33"/>
  <c r="M81" i="33"/>
  <c r="D67" i="38" l="1"/>
  <c r="F36" i="38"/>
  <c r="F35" i="38" s="1"/>
  <c r="E13" i="47"/>
  <c r="E11" i="33"/>
  <c r="K37" i="33"/>
  <c r="D36" i="44"/>
  <c r="D35" i="44" s="1"/>
  <c r="D67" i="41"/>
  <c r="E36" i="41"/>
  <c r="E35" i="41" s="1"/>
  <c r="F35" i="41"/>
  <c r="D13" i="41"/>
  <c r="L37" i="33"/>
  <c r="F36" i="44"/>
  <c r="F35" i="44" s="1"/>
  <c r="E35" i="34"/>
  <c r="F36" i="34"/>
  <c r="I13" i="34"/>
  <c r="I13" i="33" s="1"/>
  <c r="J13" i="33"/>
  <c r="D13" i="34"/>
  <c r="D13" i="33" s="1"/>
  <c r="D12" i="33"/>
  <c r="E36" i="35"/>
  <c r="E35" i="35" s="1"/>
  <c r="D36" i="38"/>
  <c r="D35" i="38" s="1"/>
  <c r="L26" i="33"/>
  <c r="D67" i="34"/>
  <c r="D67" i="33" s="1"/>
  <c r="I25" i="34"/>
  <c r="L27" i="34"/>
  <c r="L25" i="33"/>
  <c r="E13" i="34"/>
  <c r="D49" i="35"/>
  <c r="D36" i="41"/>
  <c r="D35" i="41" s="1"/>
  <c r="D36" i="42"/>
  <c r="D35" i="42" s="1"/>
  <c r="D37" i="35"/>
  <c r="D36" i="35" s="1"/>
  <c r="D35" i="35" s="1"/>
  <c r="F36" i="35"/>
  <c r="F35" i="35" s="1"/>
  <c r="E36" i="42"/>
  <c r="E35" i="42" s="1"/>
  <c r="I25" i="43"/>
  <c r="L27" i="43"/>
  <c r="I27" i="43" s="1"/>
  <c r="E36" i="44"/>
  <c r="E35" i="44" s="1"/>
  <c r="I25" i="45"/>
  <c r="L27" i="45"/>
  <c r="I27" i="45" s="1"/>
  <c r="D49" i="46"/>
  <c r="F36" i="46"/>
  <c r="F35" i="46" s="1"/>
  <c r="J24" i="33"/>
  <c r="L27" i="36"/>
  <c r="I27" i="36" s="1"/>
  <c r="L27" i="38"/>
  <c r="I27" i="38" s="1"/>
  <c r="L27" i="39"/>
  <c r="I27" i="39" s="1"/>
  <c r="L27" i="41"/>
  <c r="I27" i="41" s="1"/>
  <c r="D36" i="43"/>
  <c r="D35" i="43" s="1"/>
  <c r="F36" i="43"/>
  <c r="F35" i="43" s="1"/>
  <c r="D36" i="45"/>
  <c r="D35" i="45" s="1"/>
  <c r="F36" i="45"/>
  <c r="F35" i="45" s="1"/>
  <c r="D36" i="46"/>
  <c r="D35" i="46" s="1"/>
  <c r="E36" i="46"/>
  <c r="E35" i="46" s="1"/>
  <c r="L27" i="47"/>
  <c r="I27" i="47" s="1"/>
  <c r="L27" i="48"/>
  <c r="I27" i="48" s="1"/>
  <c r="I37" i="24"/>
  <c r="I34" i="24"/>
  <c r="I31" i="24"/>
  <c r="I28" i="24"/>
  <c r="I25" i="24"/>
  <c r="I22" i="24"/>
  <c r="I7" i="24" s="1"/>
  <c r="I16" i="24"/>
  <c r="I13" i="24"/>
  <c r="I10" i="24"/>
  <c r="I6" i="24"/>
  <c r="I5" i="24"/>
  <c r="I34" i="23"/>
  <c r="H34" i="23"/>
  <c r="G34" i="23"/>
  <c r="I33" i="23"/>
  <c r="H33" i="23"/>
  <c r="G33" i="23"/>
  <c r="I32" i="23"/>
  <c r="H32" i="23"/>
  <c r="G32" i="23"/>
  <c r="I31" i="23"/>
  <c r="H31" i="23"/>
  <c r="G31" i="23"/>
  <c r="I30" i="23"/>
  <c r="H30" i="23"/>
  <c r="G30" i="23"/>
  <c r="I29" i="23"/>
  <c r="H29" i="23"/>
  <c r="G29" i="23"/>
  <c r="I28" i="23"/>
  <c r="H28" i="23"/>
  <c r="G28" i="23"/>
  <c r="I27" i="23"/>
  <c r="H27" i="23"/>
  <c r="G27" i="23"/>
  <c r="I26" i="23"/>
  <c r="H26" i="23"/>
  <c r="G26" i="23"/>
  <c r="I25" i="23"/>
  <c r="H25" i="23"/>
  <c r="G25" i="23"/>
  <c r="I24" i="23"/>
  <c r="H24" i="23"/>
  <c r="G24" i="23"/>
  <c r="I23" i="23"/>
  <c r="H23" i="23"/>
  <c r="G23" i="23"/>
  <c r="I22" i="23"/>
  <c r="H22" i="23"/>
  <c r="G22" i="23"/>
  <c r="I21" i="23"/>
  <c r="H21" i="23"/>
  <c r="G21" i="23"/>
  <c r="I20" i="23"/>
  <c r="H20" i="23"/>
  <c r="G20" i="23"/>
  <c r="I19" i="23"/>
  <c r="H19" i="23"/>
  <c r="G19" i="23"/>
  <c r="I18" i="23"/>
  <c r="H18" i="23"/>
  <c r="G18" i="23"/>
  <c r="I17" i="23"/>
  <c r="H17" i="23"/>
  <c r="G17" i="23"/>
  <c r="I16" i="23"/>
  <c r="H16" i="23"/>
  <c r="G16" i="23"/>
  <c r="I15" i="23"/>
  <c r="H15" i="23"/>
  <c r="G15" i="23"/>
  <c r="I14" i="23"/>
  <c r="H14" i="23"/>
  <c r="G14" i="23"/>
  <c r="I13" i="23"/>
  <c r="H13" i="23"/>
  <c r="G13" i="23"/>
  <c r="I12" i="23"/>
  <c r="H12" i="23"/>
  <c r="G12" i="23"/>
  <c r="I11" i="23"/>
  <c r="H11" i="23"/>
  <c r="G11" i="23"/>
  <c r="I10" i="23"/>
  <c r="H10" i="23"/>
  <c r="G10" i="23"/>
  <c r="I9" i="23"/>
  <c r="H9" i="23"/>
  <c r="G9" i="23"/>
  <c r="I8" i="23"/>
  <c r="H8" i="23"/>
  <c r="G8" i="23"/>
  <c r="E13" i="33" l="1"/>
  <c r="L27" i="33"/>
  <c r="I27" i="34"/>
  <c r="I27" i="33" s="1"/>
  <c r="D37" i="33"/>
  <c r="E36" i="33"/>
  <c r="D49" i="33"/>
  <c r="I25" i="33"/>
  <c r="F35" i="34"/>
  <c r="F35" i="33" s="1"/>
  <c r="F36" i="33"/>
  <c r="D36" i="34"/>
  <c r="E35" i="33"/>
  <c r="H48" i="28"/>
  <c r="E48" i="28"/>
  <c r="H47" i="28"/>
  <c r="E47" i="28"/>
  <c r="H46" i="28"/>
  <c r="E46" i="28"/>
  <c r="H45" i="28"/>
  <c r="E45" i="28"/>
  <c r="J44" i="28"/>
  <c r="I44" i="28"/>
  <c r="H44" i="28"/>
  <c r="G44" i="28"/>
  <c r="F44" i="28"/>
  <c r="E44" i="28"/>
  <c r="J43" i="28"/>
  <c r="I43" i="28"/>
  <c r="H43" i="28"/>
  <c r="G43" i="28"/>
  <c r="F43" i="28"/>
  <c r="E43" i="28"/>
  <c r="H42" i="28"/>
  <c r="E42" i="28"/>
  <c r="H41" i="28"/>
  <c r="E41" i="28"/>
  <c r="E40" i="28"/>
  <c r="H39" i="28"/>
  <c r="E39" i="28"/>
  <c r="H38" i="28"/>
  <c r="E38" i="28"/>
  <c r="E37" i="28"/>
  <c r="I36" i="28"/>
  <c r="G36" i="28"/>
  <c r="F36" i="28"/>
  <c r="E36" i="28"/>
  <c r="I35" i="28"/>
  <c r="G35" i="28"/>
  <c r="F35" i="28"/>
  <c r="E35" i="28"/>
  <c r="H34" i="28"/>
  <c r="E34" i="28"/>
  <c r="H33" i="28"/>
  <c r="E33" i="28"/>
  <c r="H32" i="28"/>
  <c r="E32" i="28"/>
  <c r="H31" i="28"/>
  <c r="E31" i="28"/>
  <c r="H30" i="28"/>
  <c r="E30" i="28"/>
  <c r="H29" i="28"/>
  <c r="E29" i="28"/>
  <c r="E27" i="28" s="1"/>
  <c r="J28" i="28"/>
  <c r="I28" i="28"/>
  <c r="H28" i="28"/>
  <c r="G28" i="28"/>
  <c r="F28" i="28"/>
  <c r="E28" i="28"/>
  <c r="I27" i="28"/>
  <c r="H27" i="28"/>
  <c r="G27" i="28"/>
  <c r="F27" i="28"/>
  <c r="F5" i="28" s="1"/>
  <c r="H26" i="28"/>
  <c r="E26" i="28"/>
  <c r="H25" i="28"/>
  <c r="E25" i="28"/>
  <c r="H24" i="28"/>
  <c r="E24" i="28"/>
  <c r="H23" i="28"/>
  <c r="E23" i="28"/>
  <c r="H22" i="28"/>
  <c r="E22" i="28"/>
  <c r="H21" i="28"/>
  <c r="E21" i="28"/>
  <c r="J20" i="28"/>
  <c r="I20" i="28"/>
  <c r="H20" i="28"/>
  <c r="G20" i="28"/>
  <c r="F20" i="28"/>
  <c r="E20" i="28"/>
  <c r="I19" i="28"/>
  <c r="G19" i="28"/>
  <c r="F19" i="28"/>
  <c r="E19" i="28"/>
  <c r="H18" i="28"/>
  <c r="E18" i="28"/>
  <c r="H17" i="28"/>
  <c r="E17" i="28"/>
  <c r="H16" i="28"/>
  <c r="E16" i="28"/>
  <c r="H15" i="28"/>
  <c r="E15" i="28"/>
  <c r="H14" i="28"/>
  <c r="E14" i="28"/>
  <c r="H13" i="28"/>
  <c r="E13" i="28"/>
  <c r="H12" i="28"/>
  <c r="E12" i="28"/>
  <c r="H11" i="28"/>
  <c r="E11" i="28"/>
  <c r="H10" i="28"/>
  <c r="E10" i="28"/>
  <c r="H9" i="28"/>
  <c r="E9" i="28"/>
  <c r="J8" i="28"/>
  <c r="I8" i="28"/>
  <c r="I6" i="28" s="1"/>
  <c r="H8" i="28"/>
  <c r="G8" i="28"/>
  <c r="F8" i="28"/>
  <c r="E8" i="28"/>
  <c r="E6" i="28" s="1"/>
  <c r="J7" i="28"/>
  <c r="I7" i="28"/>
  <c r="H7" i="28"/>
  <c r="G7" i="28"/>
  <c r="G5" i="28" s="1"/>
  <c r="F7" i="28"/>
  <c r="E7" i="28"/>
  <c r="G6" i="28"/>
  <c r="E5" i="28" l="1"/>
  <c r="F6" i="28"/>
  <c r="H6" i="28"/>
  <c r="H19" i="28"/>
  <c r="D35" i="34"/>
  <c r="D35" i="33" s="1"/>
  <c r="D36" i="33"/>
  <c r="F40" i="26"/>
  <c r="F39" i="26"/>
  <c r="F38" i="26"/>
  <c r="J16" i="21" l="1"/>
</calcChain>
</file>

<file path=xl/sharedStrings.xml><?xml version="1.0" encoding="utf-8"?>
<sst xmlns="http://schemas.openxmlformats.org/spreadsheetml/2006/main" count="2639" uniqueCount="282">
  <si>
    <t>総トン数</t>
    <rPh sb="0" eb="1">
      <t>ソウ</t>
    </rPh>
    <rPh sb="3" eb="4">
      <t>スウ</t>
    </rPh>
    <phoneticPr fontId="2"/>
  </si>
  <si>
    <t>避難船</t>
    <rPh sb="0" eb="2">
      <t>ヒナン</t>
    </rPh>
    <rPh sb="2" eb="3">
      <t>フネ</t>
    </rPh>
    <phoneticPr fontId="2"/>
  </si>
  <si>
    <t>その他</t>
    <rPh sb="2" eb="3">
      <t>タ</t>
    </rPh>
    <phoneticPr fontId="2"/>
  </si>
  <si>
    <t>内航商船</t>
    <rPh sb="0" eb="2">
      <t>ナイコウ</t>
    </rPh>
    <rPh sb="2" eb="4">
      <t>ショウセン</t>
    </rPh>
    <phoneticPr fontId="2"/>
  </si>
  <si>
    <t>自動車航送船（フェリー）</t>
    <rPh sb="0" eb="3">
      <t>ジドウシャ</t>
    </rPh>
    <rPh sb="3" eb="4">
      <t>コウ</t>
    </rPh>
    <rPh sb="4" eb="5">
      <t>ソウ</t>
    </rPh>
    <rPh sb="5" eb="6">
      <t>セン</t>
    </rPh>
    <phoneticPr fontId="2"/>
  </si>
  <si>
    <t>5総トン以上500総トン未満　</t>
    <rPh sb="1" eb="2">
      <t>ソウ</t>
    </rPh>
    <rPh sb="4" eb="6">
      <t>イジョウ</t>
    </rPh>
    <rPh sb="9" eb="10">
      <t>ソウ</t>
    </rPh>
    <rPh sb="12" eb="13">
      <t>ミ</t>
    </rPh>
    <rPh sb="13" eb="14">
      <t>マン</t>
    </rPh>
    <phoneticPr fontId="2"/>
  </si>
  <si>
    <t>500総トン以上　</t>
    <rPh sb="3" eb="4">
      <t>ソウ</t>
    </rPh>
    <rPh sb="6" eb="8">
      <t>イジョウ</t>
    </rPh>
    <phoneticPr fontId="2"/>
  </si>
  <si>
    <t>隻　 　数</t>
    <rPh sb="0" eb="1">
      <t>セキ</t>
    </rPh>
    <rPh sb="4" eb="5">
      <t>カズ</t>
    </rPh>
    <phoneticPr fontId="2"/>
  </si>
  <si>
    <t>乗込人員</t>
    <rPh sb="0" eb="2">
      <t>ノリコ</t>
    </rPh>
    <rPh sb="2" eb="4">
      <t>ジンイン</t>
    </rPh>
    <phoneticPr fontId="2"/>
  </si>
  <si>
    <t>上陸人員</t>
    <rPh sb="0" eb="2">
      <t>ジョウリク</t>
    </rPh>
    <rPh sb="2" eb="4">
      <t>ジンイン</t>
    </rPh>
    <phoneticPr fontId="2"/>
  </si>
  <si>
    <t>内国航路</t>
    <rPh sb="0" eb="2">
      <t>ナイコク</t>
    </rPh>
    <rPh sb="2" eb="4">
      <t>コウロ</t>
    </rPh>
    <phoneticPr fontId="2"/>
  </si>
  <si>
    <t>総　　数</t>
    <rPh sb="0" eb="1">
      <t>フサ</t>
    </rPh>
    <rPh sb="3" eb="4">
      <t>カズ</t>
    </rPh>
    <phoneticPr fontId="2"/>
  </si>
  <si>
    <t>航　　　路</t>
    <rPh sb="0" eb="1">
      <t>コウ</t>
    </rPh>
    <rPh sb="4" eb="5">
      <t>ロ</t>
    </rPh>
    <phoneticPr fontId="2"/>
  </si>
  <si>
    <t>総　　　　　　　数</t>
    <rPh sb="0" eb="1">
      <t>フサ</t>
    </rPh>
    <rPh sb="8" eb="9">
      <t>カズ</t>
    </rPh>
    <phoneticPr fontId="2"/>
  </si>
  <si>
    <t>　　　　麦</t>
    <rPh sb="4" eb="5">
      <t>ムギ</t>
    </rPh>
    <phoneticPr fontId="2"/>
  </si>
  <si>
    <t>　　　　米</t>
    <rPh sb="4" eb="5">
      <t>コメ</t>
    </rPh>
    <phoneticPr fontId="2"/>
  </si>
  <si>
    <t>　　　　豆類</t>
    <rPh sb="4" eb="6">
      <t>マメルイ</t>
    </rPh>
    <phoneticPr fontId="2"/>
  </si>
  <si>
    <t>　　　　綿花</t>
    <rPh sb="4" eb="6">
      <t>メンカ</t>
    </rPh>
    <phoneticPr fontId="2"/>
  </si>
  <si>
    <t>　　　　羊毛</t>
    <rPh sb="4" eb="6">
      <t>ヨウモウ</t>
    </rPh>
    <phoneticPr fontId="2"/>
  </si>
  <si>
    <t>(2)　林産品</t>
    <rPh sb="4" eb="6">
      <t>リンサン</t>
    </rPh>
    <rPh sb="6" eb="7">
      <t>ヒン</t>
    </rPh>
    <phoneticPr fontId="2"/>
  </si>
  <si>
    <t>　　　　原木</t>
    <rPh sb="4" eb="6">
      <t>ゲンボク</t>
    </rPh>
    <phoneticPr fontId="2"/>
  </si>
  <si>
    <t>　　　　製材</t>
    <rPh sb="4" eb="6">
      <t>セイザイ</t>
    </rPh>
    <phoneticPr fontId="2"/>
  </si>
  <si>
    <t>　　　　樹脂類</t>
    <rPh sb="4" eb="6">
      <t>ジュシ</t>
    </rPh>
    <rPh sb="6" eb="7">
      <t>ルイ</t>
    </rPh>
    <phoneticPr fontId="2"/>
  </si>
  <si>
    <t>　　　　木材チップ</t>
    <rPh sb="4" eb="6">
      <t>モクザイ</t>
    </rPh>
    <phoneticPr fontId="2"/>
  </si>
  <si>
    <t>　　　　薪炭</t>
    <rPh sb="4" eb="6">
      <t>シンタン</t>
    </rPh>
    <phoneticPr fontId="2"/>
  </si>
  <si>
    <t>(3)　鉱産品</t>
    <rPh sb="4" eb="6">
      <t>コウサン</t>
    </rPh>
    <rPh sb="6" eb="7">
      <t>ヒン</t>
    </rPh>
    <phoneticPr fontId="2"/>
  </si>
  <si>
    <t>　　　　石炭</t>
    <rPh sb="4" eb="6">
      <t>セキタン</t>
    </rPh>
    <phoneticPr fontId="2"/>
  </si>
  <si>
    <t>　　　　鉄鉱石</t>
    <rPh sb="4" eb="7">
      <t>テッコウセキ</t>
    </rPh>
    <phoneticPr fontId="2"/>
  </si>
  <si>
    <t>　　　　石材</t>
    <rPh sb="4" eb="6">
      <t>セキザイ</t>
    </rPh>
    <phoneticPr fontId="2"/>
  </si>
  <si>
    <t>　　　　原油</t>
    <rPh sb="4" eb="6">
      <t>ゲンユ</t>
    </rPh>
    <phoneticPr fontId="2"/>
  </si>
  <si>
    <t>　　　　りん鉱石</t>
    <rPh sb="6" eb="8">
      <t>コウセキ</t>
    </rPh>
    <phoneticPr fontId="2"/>
  </si>
  <si>
    <t>　　　　石灰石</t>
    <rPh sb="4" eb="7">
      <t>セッカイセキ</t>
    </rPh>
    <phoneticPr fontId="2"/>
  </si>
  <si>
    <t>　　　　原塩</t>
    <rPh sb="4" eb="5">
      <t>ハラ</t>
    </rPh>
    <rPh sb="5" eb="6">
      <t>ジオ</t>
    </rPh>
    <phoneticPr fontId="2"/>
  </si>
  <si>
    <t>　　　　鉄鋼</t>
    <rPh sb="4" eb="6">
      <t>テッコウ</t>
    </rPh>
    <phoneticPr fontId="2"/>
  </si>
  <si>
    <t>　　　　鋼材</t>
    <rPh sb="4" eb="6">
      <t>コウザイ</t>
    </rPh>
    <phoneticPr fontId="2"/>
  </si>
  <si>
    <t>　　　　非鉄金属</t>
    <rPh sb="4" eb="6">
      <t>ヒテツ</t>
    </rPh>
    <rPh sb="6" eb="8">
      <t>キンゾク</t>
    </rPh>
    <phoneticPr fontId="2"/>
  </si>
  <si>
    <t>　　　　金属製品</t>
    <rPh sb="4" eb="6">
      <t>キンゾク</t>
    </rPh>
    <rPh sb="6" eb="8">
      <t>セイヒン</t>
    </rPh>
    <phoneticPr fontId="2"/>
  </si>
  <si>
    <t>　　　　鉄道車両</t>
    <rPh sb="4" eb="6">
      <t>テツドウ</t>
    </rPh>
    <rPh sb="6" eb="8">
      <t>シャリョウ</t>
    </rPh>
    <phoneticPr fontId="2"/>
  </si>
  <si>
    <t>　　　　完成自動車</t>
    <rPh sb="4" eb="6">
      <t>カンセイ</t>
    </rPh>
    <rPh sb="6" eb="9">
      <t>ジドウシャ</t>
    </rPh>
    <phoneticPr fontId="2"/>
  </si>
  <si>
    <t>　　　　二輪自動車</t>
    <rPh sb="4" eb="6">
      <t>ニリン</t>
    </rPh>
    <rPh sb="6" eb="9">
      <t>ジドウシャ</t>
    </rPh>
    <phoneticPr fontId="2"/>
  </si>
  <si>
    <t>　　　　自動車部品</t>
    <rPh sb="4" eb="7">
      <t>ジドウシャ</t>
    </rPh>
    <rPh sb="7" eb="9">
      <t>ブヒン</t>
    </rPh>
    <phoneticPr fontId="2"/>
  </si>
  <si>
    <t>　　　　産業機械</t>
    <rPh sb="4" eb="6">
      <t>サンギョウ</t>
    </rPh>
    <rPh sb="6" eb="8">
      <t>キカイ</t>
    </rPh>
    <phoneticPr fontId="2"/>
  </si>
  <si>
    <t>　　　　電気機械</t>
    <rPh sb="4" eb="6">
      <t>デンキ</t>
    </rPh>
    <rPh sb="6" eb="8">
      <t>キカイ</t>
    </rPh>
    <phoneticPr fontId="2"/>
  </si>
  <si>
    <t>　　　　事務用機器</t>
    <rPh sb="4" eb="7">
      <t>ジムヨウ</t>
    </rPh>
    <rPh sb="7" eb="9">
      <t>キキ</t>
    </rPh>
    <phoneticPr fontId="2"/>
  </si>
  <si>
    <t>　　　　その他機械</t>
    <rPh sb="6" eb="7">
      <t>タ</t>
    </rPh>
    <rPh sb="7" eb="9">
      <t>キカイ</t>
    </rPh>
    <phoneticPr fontId="2"/>
  </si>
  <si>
    <t>(5)　化学工業品</t>
    <rPh sb="4" eb="6">
      <t>カガク</t>
    </rPh>
    <rPh sb="6" eb="8">
      <t>コウギョウ</t>
    </rPh>
    <rPh sb="8" eb="9">
      <t>ヒン</t>
    </rPh>
    <phoneticPr fontId="2"/>
  </si>
  <si>
    <t>　　　　陶磁器</t>
    <rPh sb="4" eb="7">
      <t>トウジキ</t>
    </rPh>
    <phoneticPr fontId="2"/>
  </si>
  <si>
    <t>　　　　ガラス類</t>
    <rPh sb="7" eb="8">
      <t>ルイ</t>
    </rPh>
    <phoneticPr fontId="2"/>
  </si>
  <si>
    <t>　　　　重油</t>
    <rPh sb="4" eb="6">
      <t>ジュウユ</t>
    </rPh>
    <phoneticPr fontId="2"/>
  </si>
  <si>
    <t>　　　　石油製品</t>
    <rPh sb="4" eb="6">
      <t>セキユ</t>
    </rPh>
    <rPh sb="6" eb="8">
      <t>セイヒン</t>
    </rPh>
    <phoneticPr fontId="2"/>
  </si>
  <si>
    <t>　　　　LNG（液化天然ガス）</t>
    <rPh sb="8" eb="10">
      <t>エキカ</t>
    </rPh>
    <rPh sb="10" eb="12">
      <t>テンネン</t>
    </rPh>
    <phoneticPr fontId="2"/>
  </si>
  <si>
    <t>　　　　LPG（液化石油ガス）</t>
    <rPh sb="8" eb="10">
      <t>エキカ</t>
    </rPh>
    <rPh sb="10" eb="12">
      <t>セキユ</t>
    </rPh>
    <phoneticPr fontId="2"/>
  </si>
  <si>
    <t>　　　　化学薬品</t>
    <rPh sb="4" eb="6">
      <t>カガク</t>
    </rPh>
    <rPh sb="6" eb="8">
      <t>ヤクヒン</t>
    </rPh>
    <phoneticPr fontId="2"/>
  </si>
  <si>
    <t>　　　　化学肥料</t>
    <rPh sb="4" eb="6">
      <t>カガク</t>
    </rPh>
    <rPh sb="6" eb="8">
      <t>ヒリョウ</t>
    </rPh>
    <phoneticPr fontId="2"/>
  </si>
  <si>
    <t>(6)　軽工業品</t>
    <rPh sb="4" eb="7">
      <t>ケイコウギョウ</t>
    </rPh>
    <rPh sb="7" eb="8">
      <t>ヒン</t>
    </rPh>
    <phoneticPr fontId="2"/>
  </si>
  <si>
    <t>　　　　糸及び紡績半製品</t>
    <rPh sb="4" eb="5">
      <t>イト</t>
    </rPh>
    <rPh sb="5" eb="6">
      <t>オヨ</t>
    </rPh>
    <rPh sb="7" eb="9">
      <t>ボウセキ</t>
    </rPh>
    <rPh sb="9" eb="12">
      <t>ハンセイヒン</t>
    </rPh>
    <phoneticPr fontId="2"/>
  </si>
  <si>
    <t>　　　　砂糖</t>
    <rPh sb="4" eb="6">
      <t>サトウ</t>
    </rPh>
    <phoneticPr fontId="2"/>
  </si>
  <si>
    <t>　　　　飲料</t>
    <rPh sb="4" eb="6">
      <t>インリョウ</t>
    </rPh>
    <phoneticPr fontId="2"/>
  </si>
  <si>
    <t>　　　　水</t>
    <rPh sb="4" eb="5">
      <t>ミズ</t>
    </rPh>
    <phoneticPr fontId="2"/>
  </si>
  <si>
    <t>(7)　雑工業品</t>
    <rPh sb="4" eb="5">
      <t>ザツ</t>
    </rPh>
    <rPh sb="5" eb="7">
      <t>コウギョウ</t>
    </rPh>
    <rPh sb="7" eb="8">
      <t>ヒン</t>
    </rPh>
    <phoneticPr fontId="2"/>
  </si>
  <si>
    <t>　　　　がん具</t>
    <rPh sb="6" eb="7">
      <t>グ</t>
    </rPh>
    <phoneticPr fontId="2"/>
  </si>
  <si>
    <t>　　　　家具装備品</t>
    <rPh sb="4" eb="6">
      <t>カグ</t>
    </rPh>
    <rPh sb="6" eb="9">
      <t>ソウビヒン</t>
    </rPh>
    <phoneticPr fontId="2"/>
  </si>
  <si>
    <t>　　　　ゴム製品</t>
    <rPh sb="6" eb="8">
      <t>セイヒン</t>
    </rPh>
    <phoneticPr fontId="2"/>
  </si>
  <si>
    <t>　　　　金属くず</t>
    <rPh sb="4" eb="6">
      <t>キンゾク</t>
    </rPh>
    <phoneticPr fontId="2"/>
  </si>
  <si>
    <t>　　　　動植物性製造飼肥料</t>
    <rPh sb="4" eb="7">
      <t>ドウショクブツ</t>
    </rPh>
    <rPh sb="7" eb="8">
      <t>セイ</t>
    </rPh>
    <rPh sb="8" eb="10">
      <t>セイゾウ</t>
    </rPh>
    <rPh sb="10" eb="11">
      <t>シ</t>
    </rPh>
    <rPh sb="11" eb="13">
      <t>ヒリョウ</t>
    </rPh>
    <phoneticPr fontId="2"/>
  </si>
  <si>
    <t>　　　　廃土砂</t>
    <rPh sb="4" eb="5">
      <t>ハイ</t>
    </rPh>
    <rPh sb="5" eb="7">
      <t>ドシャ</t>
    </rPh>
    <phoneticPr fontId="2"/>
  </si>
  <si>
    <t>　　　　輸送用容器</t>
    <rPh sb="4" eb="7">
      <t>ユソウヨウ</t>
    </rPh>
    <rPh sb="7" eb="9">
      <t>ヨウキ</t>
    </rPh>
    <phoneticPr fontId="2"/>
  </si>
  <si>
    <t>　　　　取合せ品</t>
    <rPh sb="4" eb="6">
      <t>トリアワ</t>
    </rPh>
    <rPh sb="7" eb="8">
      <t>ヒン</t>
    </rPh>
    <phoneticPr fontId="2"/>
  </si>
  <si>
    <t>　　　　測量・光学・医療用機械</t>
    <rPh sb="4" eb="6">
      <t>ソクリョウ</t>
    </rPh>
    <rPh sb="7" eb="9">
      <t>コウガク</t>
    </rPh>
    <rPh sb="10" eb="13">
      <t>イリョウヨウ</t>
    </rPh>
    <rPh sb="13" eb="15">
      <t>キカイ</t>
    </rPh>
    <phoneticPr fontId="2"/>
  </si>
  <si>
    <t>移出</t>
    <rPh sb="0" eb="2">
      <t>イシュツ</t>
    </rPh>
    <phoneticPr fontId="2"/>
  </si>
  <si>
    <t>移入</t>
    <rPh sb="0" eb="2">
      <t>イニュウ</t>
    </rPh>
    <phoneticPr fontId="2"/>
  </si>
  <si>
    <t>総数</t>
    <rPh sb="0" eb="2">
      <t>ソウスウ</t>
    </rPh>
    <phoneticPr fontId="2"/>
  </si>
  <si>
    <t>種    別</t>
    <rPh sb="0" eb="1">
      <t>タネ</t>
    </rPh>
    <rPh sb="5" eb="6">
      <t>ベツ</t>
    </rPh>
    <phoneticPr fontId="2"/>
  </si>
  <si>
    <t>総  数</t>
    <rPh sb="0" eb="1">
      <t>フサ</t>
    </rPh>
    <rPh sb="3" eb="4">
      <t>カズ</t>
    </rPh>
    <phoneticPr fontId="2"/>
  </si>
  <si>
    <t>漁  船</t>
    <rPh sb="0" eb="1">
      <t>リョウ</t>
    </rPh>
    <rPh sb="3" eb="4">
      <t>セン</t>
    </rPh>
    <phoneticPr fontId="2"/>
  </si>
  <si>
    <t>コンテナ20ft未満（個）</t>
    <rPh sb="8" eb="10">
      <t>ミマン</t>
    </rPh>
    <rPh sb="11" eb="12">
      <t>コ</t>
    </rPh>
    <phoneticPr fontId="2"/>
  </si>
  <si>
    <t>シヤーシ（台）</t>
    <rPh sb="5" eb="6">
      <t>ダイ</t>
    </rPh>
    <phoneticPr fontId="2"/>
  </si>
  <si>
    <t>単位：人</t>
    <rPh sb="0" eb="2">
      <t>タンイ</t>
    </rPh>
    <rPh sb="3" eb="4">
      <t>ニン</t>
    </rPh>
    <phoneticPr fontId="2"/>
  </si>
  <si>
    <t>　　　　廃棄物</t>
    <rPh sb="4" eb="7">
      <t>ハイキブツ</t>
    </rPh>
    <phoneticPr fontId="2"/>
  </si>
  <si>
    <t>コンテナ20ft以上40ft未満（個）</t>
    <rPh sb="8" eb="10">
      <t>イジョウ</t>
    </rPh>
    <rPh sb="14" eb="16">
      <t>ミマン</t>
    </rPh>
    <rPh sb="17" eb="18">
      <t>コ</t>
    </rPh>
    <phoneticPr fontId="2"/>
  </si>
  <si>
    <t>　　　　紙、パルプ</t>
    <rPh sb="4" eb="5">
      <t>カミ</t>
    </rPh>
    <phoneticPr fontId="2"/>
  </si>
  <si>
    <t>　　　　その他雑穀</t>
    <rPh sb="6" eb="7">
      <t>タ</t>
    </rPh>
    <rPh sb="7" eb="9">
      <t>ザッコク</t>
    </rPh>
    <phoneticPr fontId="2"/>
  </si>
  <si>
    <t>　　　　その他農産品</t>
    <rPh sb="6" eb="7">
      <t>タ</t>
    </rPh>
    <rPh sb="7" eb="10">
      <t>ノウサンヒン</t>
    </rPh>
    <phoneticPr fontId="2"/>
  </si>
  <si>
    <t>　　　　金属鉱</t>
    <rPh sb="4" eb="6">
      <t>キンゾク</t>
    </rPh>
    <rPh sb="6" eb="7">
      <t>コウ</t>
    </rPh>
    <phoneticPr fontId="2"/>
  </si>
  <si>
    <t>　　　　砂利・砂</t>
    <rPh sb="4" eb="6">
      <t>ジャリ</t>
    </rPh>
    <rPh sb="7" eb="8">
      <t>スナ</t>
    </rPh>
    <phoneticPr fontId="2"/>
  </si>
  <si>
    <t>　　　　その他輸送用車両</t>
    <rPh sb="6" eb="7">
      <t>タ</t>
    </rPh>
    <rPh sb="7" eb="10">
      <t>ユソウヨウ</t>
    </rPh>
    <rPh sb="10" eb="12">
      <t>シャリョウ</t>
    </rPh>
    <phoneticPr fontId="2"/>
  </si>
  <si>
    <t>　　　　その他輸送機械</t>
    <rPh sb="6" eb="7">
      <t>タ</t>
    </rPh>
    <rPh sb="7" eb="9">
      <t>ユソウ</t>
    </rPh>
    <rPh sb="9" eb="11">
      <t>キカイ</t>
    </rPh>
    <phoneticPr fontId="2"/>
  </si>
  <si>
    <t>　　　　その他食料工業品</t>
    <rPh sb="6" eb="7">
      <t>タ</t>
    </rPh>
    <rPh sb="7" eb="9">
      <t>ショクリョウ</t>
    </rPh>
    <rPh sb="9" eb="11">
      <t>コウギョウ</t>
    </rPh>
    <rPh sb="11" eb="12">
      <t>ヒン</t>
    </rPh>
    <phoneticPr fontId="2"/>
  </si>
  <si>
    <t>　　　　その他日用品</t>
    <rPh sb="6" eb="7">
      <t>タ</t>
    </rPh>
    <rPh sb="7" eb="10">
      <t>ニチヨウヒン</t>
    </rPh>
    <phoneticPr fontId="2"/>
  </si>
  <si>
    <t>　　　　その他製造工業品</t>
    <rPh sb="6" eb="7">
      <t>タ</t>
    </rPh>
    <rPh sb="7" eb="9">
      <t>セイゾウ</t>
    </rPh>
    <rPh sb="9" eb="11">
      <t>コウギョウ</t>
    </rPh>
    <rPh sb="11" eb="12">
      <t>ヒン</t>
    </rPh>
    <phoneticPr fontId="2"/>
  </si>
  <si>
    <t>　　　　その他畜産品</t>
    <rPh sb="6" eb="7">
      <t>タ</t>
    </rPh>
    <rPh sb="7" eb="9">
      <t>チクサン</t>
    </rPh>
    <rPh sb="9" eb="10">
      <t>ヒン</t>
    </rPh>
    <phoneticPr fontId="2"/>
  </si>
  <si>
    <t>　　　　その他繊維工業品</t>
    <rPh sb="6" eb="7">
      <t>タ</t>
    </rPh>
    <rPh sb="7" eb="9">
      <t>センイ</t>
    </rPh>
    <rPh sb="9" eb="11">
      <t>コウギョウ</t>
    </rPh>
    <rPh sb="11" eb="12">
      <t>ヒン</t>
    </rPh>
    <phoneticPr fontId="2"/>
  </si>
  <si>
    <t>　　　　再利用資材</t>
    <rPh sb="4" eb="7">
      <t>サイリヨウ</t>
    </rPh>
    <rPh sb="7" eb="9">
      <t>シザイ</t>
    </rPh>
    <phoneticPr fontId="2"/>
  </si>
  <si>
    <t>　　　　その他林産品</t>
    <rPh sb="6" eb="7">
      <t>タ</t>
    </rPh>
    <rPh sb="7" eb="8">
      <t>リン</t>
    </rPh>
    <rPh sb="8" eb="9">
      <t>サン</t>
    </rPh>
    <rPh sb="9" eb="10">
      <t>ヒン</t>
    </rPh>
    <phoneticPr fontId="2"/>
  </si>
  <si>
    <t>①　入港船舶</t>
    <rPh sb="2" eb="4">
      <t>ニュウコウ</t>
    </rPh>
    <rPh sb="4" eb="6">
      <t>センパク</t>
    </rPh>
    <phoneticPr fontId="2"/>
  </si>
  <si>
    <t>②　船舶乗降人員</t>
    <rPh sb="2" eb="4">
      <t>センパク</t>
    </rPh>
    <rPh sb="4" eb="6">
      <t>ジョウコウ</t>
    </rPh>
    <rPh sb="6" eb="8">
      <t>ジンイン</t>
    </rPh>
    <phoneticPr fontId="2"/>
  </si>
  <si>
    <t>③　 コンテナ又はシャーシ</t>
    <rPh sb="7" eb="8">
      <t>マタ</t>
    </rPh>
    <phoneticPr fontId="2"/>
  </si>
  <si>
    <t>④　海上出入貨物</t>
    <rPh sb="2" eb="4">
      <t>カイジョウ</t>
    </rPh>
    <rPh sb="4" eb="6">
      <t>デイリ</t>
    </rPh>
    <rPh sb="6" eb="8">
      <t>カモツ</t>
    </rPh>
    <phoneticPr fontId="2"/>
  </si>
  <si>
    <t xml:space="preserve">         水産品</t>
    <rPh sb="9" eb="11">
      <t>スイサン</t>
    </rPh>
    <rPh sb="11" eb="12">
      <t>ヒン</t>
    </rPh>
    <phoneticPr fontId="2"/>
  </si>
  <si>
    <t>(9)　分類不能のもの</t>
    <rPh sb="4" eb="6">
      <t>ブンルイ</t>
    </rPh>
    <rPh sb="6" eb="8">
      <t>フノウ</t>
    </rPh>
    <phoneticPr fontId="2"/>
  </si>
  <si>
    <t>(1)　農水産品</t>
    <rPh sb="4" eb="5">
      <t>ノウ</t>
    </rPh>
    <rPh sb="5" eb="6">
      <t>ミズ</t>
    </rPh>
    <rPh sb="6" eb="7">
      <t>サン</t>
    </rPh>
    <rPh sb="7" eb="8">
      <t>ヒン</t>
    </rPh>
    <phoneticPr fontId="2"/>
  </si>
  <si>
    <t>　　　　染料・塗料・合成樹脂
  　　　その他化学工業品</t>
    <rPh sb="4" eb="6">
      <t>センリョウ</t>
    </rPh>
    <rPh sb="7" eb="9">
      <t>トリョウ</t>
    </rPh>
    <rPh sb="10" eb="12">
      <t>ゴウセイ</t>
    </rPh>
    <rPh sb="12" eb="14">
      <t>ジュシ</t>
    </rPh>
    <rPh sb="22" eb="23">
      <t>タ</t>
    </rPh>
    <rPh sb="23" eb="24">
      <t>ケ</t>
    </rPh>
    <rPh sb="24" eb="25">
      <t>ガク</t>
    </rPh>
    <rPh sb="25" eb="27">
      <t>コウギョウ</t>
    </rPh>
    <rPh sb="27" eb="28">
      <t>ヒン</t>
    </rPh>
    <phoneticPr fontId="2"/>
  </si>
  <si>
    <t>(8)　特殊品</t>
    <rPh sb="4" eb="6">
      <t>トクシュ</t>
    </rPh>
    <rPh sb="6" eb="7">
      <t>ヒン</t>
    </rPh>
    <phoneticPr fontId="2"/>
  </si>
  <si>
    <t>(4)  金属機械工業品</t>
    <rPh sb="5" eb="7">
      <t>キンゾク</t>
    </rPh>
    <rPh sb="7" eb="9">
      <t>キカイ</t>
    </rPh>
    <rPh sb="9" eb="11">
      <t>コウギョウ</t>
    </rPh>
    <rPh sb="11" eb="12">
      <t>ヒン</t>
    </rPh>
    <phoneticPr fontId="2"/>
  </si>
  <si>
    <t>下段： 増・減（△）</t>
    <rPh sb="0" eb="2">
      <t>ゲダン</t>
    </rPh>
    <rPh sb="4" eb="5">
      <t>ゾウ</t>
    </rPh>
    <rPh sb="6" eb="7">
      <t>ゲン</t>
    </rPh>
    <phoneticPr fontId="2"/>
  </si>
  <si>
    <t>単位： 隻、総トン</t>
    <rPh sb="0" eb="2">
      <t>タンイ</t>
    </rPh>
    <rPh sb="4" eb="5">
      <t>セキ</t>
    </rPh>
    <rPh sb="6" eb="7">
      <t>ソウ</t>
    </rPh>
    <phoneticPr fontId="2"/>
  </si>
  <si>
    <t>単位： トン</t>
    <rPh sb="0" eb="2">
      <t>タンイ</t>
    </rPh>
    <phoneticPr fontId="2"/>
  </si>
  <si>
    <t>　　　　野菜・果物</t>
    <rPh sb="4" eb="6">
      <t>ヤサイ</t>
    </rPh>
    <rPh sb="7" eb="9">
      <t>クダモノ</t>
    </rPh>
    <phoneticPr fontId="2"/>
  </si>
  <si>
    <t>5-(1)　　総計</t>
    <rPh sb="7" eb="9">
      <t>ソウケイ</t>
    </rPh>
    <phoneticPr fontId="2"/>
  </si>
  <si>
    <t>５ 　　調査港湾別利用状況</t>
    <rPh sb="4" eb="6">
      <t>チョウサ</t>
    </rPh>
    <rPh sb="6" eb="8">
      <t>コウワン</t>
    </rPh>
    <rPh sb="8" eb="9">
      <t>ベツ</t>
    </rPh>
    <rPh sb="9" eb="11">
      <t>リヨウ</t>
    </rPh>
    <rPh sb="11" eb="13">
      <t>ジョウキョウ</t>
    </rPh>
    <phoneticPr fontId="2"/>
  </si>
  <si>
    <t>5-(2)　　元町港</t>
    <rPh sb="7" eb="9">
      <t>モトマチ</t>
    </rPh>
    <rPh sb="9" eb="10">
      <t>コウ</t>
    </rPh>
    <phoneticPr fontId="2"/>
  </si>
  <si>
    <t>5-(3)　　岡田港</t>
    <rPh sb="7" eb="9">
      <t>オカダ</t>
    </rPh>
    <rPh sb="9" eb="10">
      <t>コウ</t>
    </rPh>
    <phoneticPr fontId="2"/>
  </si>
  <si>
    <t>5-(4)　　波浮港</t>
    <rPh sb="7" eb="8">
      <t>ナミ</t>
    </rPh>
    <rPh sb="8" eb="9">
      <t>ウ</t>
    </rPh>
    <rPh sb="9" eb="10">
      <t>コウ</t>
    </rPh>
    <phoneticPr fontId="2"/>
  </si>
  <si>
    <t>5-(5)　　利島港</t>
    <rPh sb="7" eb="9">
      <t>トシマ</t>
    </rPh>
    <rPh sb="9" eb="10">
      <t>コウ</t>
    </rPh>
    <phoneticPr fontId="2"/>
  </si>
  <si>
    <t>5-(6)　　新島港</t>
    <rPh sb="7" eb="9">
      <t>ニイジマ</t>
    </rPh>
    <rPh sb="9" eb="10">
      <t>コウ</t>
    </rPh>
    <phoneticPr fontId="2"/>
  </si>
  <si>
    <t>単位：トン</t>
    <phoneticPr fontId="2"/>
  </si>
  <si>
    <t>26年</t>
    <rPh sb="2" eb="3">
      <t>ネン</t>
    </rPh>
    <phoneticPr fontId="2"/>
  </si>
  <si>
    <t>27年</t>
    <rPh sb="2" eb="3">
      <t>ネン</t>
    </rPh>
    <phoneticPr fontId="2"/>
  </si>
  <si>
    <t>大島</t>
    <rPh sb="0" eb="2">
      <t>オオシマ</t>
    </rPh>
    <phoneticPr fontId="2"/>
  </si>
  <si>
    <t>利島</t>
    <rPh sb="0" eb="2">
      <t>トシマ</t>
    </rPh>
    <phoneticPr fontId="2"/>
  </si>
  <si>
    <t>新島</t>
    <rPh sb="0" eb="2">
      <t>ニイジマ</t>
    </rPh>
    <phoneticPr fontId="2"/>
  </si>
  <si>
    <t>式根島</t>
    <rPh sb="0" eb="1">
      <t>シキ</t>
    </rPh>
    <rPh sb="1" eb="2">
      <t>ネ</t>
    </rPh>
    <rPh sb="2" eb="3">
      <t>シマ</t>
    </rPh>
    <phoneticPr fontId="2"/>
  </si>
  <si>
    <t>-</t>
  </si>
  <si>
    <t>神津島</t>
    <rPh sb="0" eb="2">
      <t>コウヅ</t>
    </rPh>
    <rPh sb="2" eb="3">
      <t>シマ</t>
    </rPh>
    <phoneticPr fontId="2"/>
  </si>
  <si>
    <t>三宅島</t>
    <rPh sb="0" eb="2">
      <t>ミヤケ</t>
    </rPh>
    <rPh sb="2" eb="3">
      <t>シマ</t>
    </rPh>
    <phoneticPr fontId="2"/>
  </si>
  <si>
    <t>御蔵島</t>
    <rPh sb="0" eb="2">
      <t>ミクラ</t>
    </rPh>
    <rPh sb="2" eb="3">
      <t>シマ</t>
    </rPh>
    <phoneticPr fontId="2"/>
  </si>
  <si>
    <t>八丈島</t>
    <rPh sb="0" eb="3">
      <t>ハチジョウジマ</t>
    </rPh>
    <phoneticPr fontId="2"/>
  </si>
  <si>
    <t>青ヶ島</t>
    <rPh sb="0" eb="3">
      <t>アオガシマ</t>
    </rPh>
    <phoneticPr fontId="2"/>
  </si>
  <si>
    <t>小笠原</t>
    <rPh sb="0" eb="3">
      <t>オガサワラ</t>
    </rPh>
    <phoneticPr fontId="2"/>
  </si>
  <si>
    <t>農水産品</t>
    <rPh sb="0" eb="4">
      <t>ノウスイサンヒン</t>
    </rPh>
    <phoneticPr fontId="2"/>
  </si>
  <si>
    <t>林産品</t>
    <rPh sb="0" eb="2">
      <t>リンサン</t>
    </rPh>
    <rPh sb="2" eb="3">
      <t>ヒン</t>
    </rPh>
    <phoneticPr fontId="2"/>
  </si>
  <si>
    <t>鉱産品</t>
    <rPh sb="0" eb="2">
      <t>コウサン</t>
    </rPh>
    <rPh sb="2" eb="3">
      <t>ヒン</t>
    </rPh>
    <phoneticPr fontId="2"/>
  </si>
  <si>
    <t>金属機械工業品</t>
    <rPh sb="0" eb="2">
      <t>キンゾク</t>
    </rPh>
    <rPh sb="2" eb="4">
      <t>キカイ</t>
    </rPh>
    <rPh sb="4" eb="6">
      <t>コウギョウ</t>
    </rPh>
    <rPh sb="6" eb="7">
      <t>ヒン</t>
    </rPh>
    <phoneticPr fontId="2"/>
  </si>
  <si>
    <t>軽工業品</t>
    <rPh sb="0" eb="3">
      <t>ケイコウギョウ</t>
    </rPh>
    <rPh sb="3" eb="4">
      <t>ヒン</t>
    </rPh>
    <phoneticPr fontId="2"/>
  </si>
  <si>
    <t>雑工業品</t>
    <rPh sb="0" eb="1">
      <t>ザツ</t>
    </rPh>
    <rPh sb="1" eb="3">
      <t>コウギョウ</t>
    </rPh>
    <rPh sb="3" eb="4">
      <t>ヒン</t>
    </rPh>
    <phoneticPr fontId="2"/>
  </si>
  <si>
    <t>特殊品</t>
    <rPh sb="0" eb="2">
      <t>トクシュ</t>
    </rPh>
    <rPh sb="2" eb="3">
      <t>ヒン</t>
    </rPh>
    <phoneticPr fontId="2"/>
  </si>
  <si>
    <t>分類不能</t>
    <rPh sb="0" eb="2">
      <t>ブンルイ</t>
    </rPh>
    <rPh sb="2" eb="4">
      <t>フノウ</t>
    </rPh>
    <phoneticPr fontId="2"/>
  </si>
  <si>
    <t>単位：％</t>
    <phoneticPr fontId="2"/>
  </si>
  <si>
    <t>化学　　　工業品</t>
    <rPh sb="0" eb="2">
      <t>カガク</t>
    </rPh>
    <rPh sb="5" eb="7">
      <t>コウギョウ</t>
    </rPh>
    <rPh sb="7" eb="8">
      <t>ヒン</t>
    </rPh>
    <phoneticPr fontId="2"/>
  </si>
  <si>
    <t>4-(4)　　船客乗降人員</t>
    <rPh sb="7" eb="9">
      <t>センキャク</t>
    </rPh>
    <rPh sb="9" eb="11">
      <t>ジョウコウ</t>
    </rPh>
    <rPh sb="11" eb="13">
      <t>ジンイン</t>
    </rPh>
    <phoneticPr fontId="2"/>
  </si>
  <si>
    <t>単位：人</t>
    <rPh sb="3" eb="4">
      <t>ニン</t>
    </rPh>
    <phoneticPr fontId="2"/>
  </si>
  <si>
    <t>乗込</t>
    <rPh sb="0" eb="2">
      <t>ノリコ</t>
    </rPh>
    <phoneticPr fontId="2"/>
  </si>
  <si>
    <t>上陸</t>
    <rPh sb="0" eb="2">
      <t>ジョウリク</t>
    </rPh>
    <phoneticPr fontId="2"/>
  </si>
  <si>
    <t>港名</t>
    <rPh sb="0" eb="1">
      <t>ミナト</t>
    </rPh>
    <rPh sb="1" eb="2">
      <t>メイ</t>
    </rPh>
    <phoneticPr fontId="2"/>
  </si>
  <si>
    <t>入港船舶</t>
    <rPh sb="0" eb="2">
      <t>ニュウコウ</t>
    </rPh>
    <rPh sb="2" eb="4">
      <t>センパク</t>
    </rPh>
    <phoneticPr fontId="2"/>
  </si>
  <si>
    <t>船客乗降人員（人）</t>
    <rPh sb="0" eb="2">
      <t>センキャク</t>
    </rPh>
    <rPh sb="2" eb="4">
      <t>ジョウコウ</t>
    </rPh>
    <rPh sb="4" eb="6">
      <t>ジンイン</t>
    </rPh>
    <rPh sb="7" eb="8">
      <t>ニン</t>
    </rPh>
    <phoneticPr fontId="2"/>
  </si>
  <si>
    <t>海上出入貨物（トン）</t>
    <rPh sb="0" eb="2">
      <t>カイジョウ</t>
    </rPh>
    <rPh sb="2" eb="4">
      <t>デイ</t>
    </rPh>
    <rPh sb="4" eb="6">
      <t>カモツ</t>
    </rPh>
    <phoneticPr fontId="2"/>
  </si>
  <si>
    <t>隻数</t>
    <rPh sb="0" eb="2">
      <t>セキスウ</t>
    </rPh>
    <phoneticPr fontId="2"/>
  </si>
  <si>
    <t>総　　　数</t>
    <rPh sb="0" eb="1">
      <t>フサ</t>
    </rPh>
    <rPh sb="4" eb="5">
      <t>カズ</t>
    </rPh>
    <phoneticPr fontId="2"/>
  </si>
  <si>
    <t>利　島</t>
    <rPh sb="0" eb="1">
      <t>リ</t>
    </rPh>
    <rPh sb="2" eb="3">
      <t>シマ</t>
    </rPh>
    <phoneticPr fontId="2"/>
  </si>
  <si>
    <t>新　島</t>
    <rPh sb="0" eb="1">
      <t>シン</t>
    </rPh>
    <rPh sb="2" eb="3">
      <t>シマ</t>
    </rPh>
    <phoneticPr fontId="2"/>
  </si>
  <si>
    <t>式根島</t>
    <rPh sb="0" eb="3">
      <t>シキネジマ</t>
    </rPh>
    <phoneticPr fontId="2"/>
  </si>
  <si>
    <t>神津島</t>
    <rPh sb="0" eb="1">
      <t>カミ</t>
    </rPh>
    <rPh sb="1" eb="2">
      <t>ツ</t>
    </rPh>
    <rPh sb="2" eb="3">
      <t>シマ</t>
    </rPh>
    <phoneticPr fontId="2"/>
  </si>
  <si>
    <t>三宅島</t>
    <rPh sb="0" eb="2">
      <t>ミヤケ</t>
    </rPh>
    <rPh sb="2" eb="3">
      <t>ジマ</t>
    </rPh>
    <phoneticPr fontId="2"/>
  </si>
  <si>
    <t>御蔵島</t>
    <rPh sb="0" eb="1">
      <t>オン</t>
    </rPh>
    <rPh sb="1" eb="2">
      <t>クラ</t>
    </rPh>
    <rPh sb="2" eb="3">
      <t>シマ</t>
    </rPh>
    <phoneticPr fontId="2"/>
  </si>
  <si>
    <t>　　神湊</t>
    <rPh sb="2" eb="3">
      <t>カミ</t>
    </rPh>
    <rPh sb="3" eb="4">
      <t>ミナト</t>
    </rPh>
    <phoneticPr fontId="2"/>
  </si>
  <si>
    <t xml:space="preserve">   八重根</t>
    <rPh sb="3" eb="5">
      <t>ヤエ</t>
    </rPh>
    <rPh sb="5" eb="6">
      <t>ネ</t>
    </rPh>
    <phoneticPr fontId="2"/>
  </si>
  <si>
    <t>　二見</t>
    <rPh sb="1" eb="3">
      <t>フタミ</t>
    </rPh>
    <phoneticPr fontId="2"/>
  </si>
  <si>
    <t>　沖</t>
    <rPh sb="1" eb="2">
      <t>オキ</t>
    </rPh>
    <phoneticPr fontId="2"/>
  </si>
  <si>
    <t>島   名</t>
    <rPh sb="0" eb="1">
      <t>シマ</t>
    </rPh>
    <rPh sb="4" eb="5">
      <t>メイ</t>
    </rPh>
    <phoneticPr fontId="2"/>
  </si>
  <si>
    <t>港  名</t>
    <rPh sb="0" eb="1">
      <t>ミナト</t>
    </rPh>
    <rPh sb="3" eb="4">
      <t>メイ</t>
    </rPh>
    <phoneticPr fontId="2"/>
  </si>
  <si>
    <t>係留施設（水深　ｍ）</t>
    <rPh sb="0" eb="2">
      <t>ケイリュウ</t>
    </rPh>
    <rPh sb="2" eb="4">
      <t>シセツ</t>
    </rPh>
    <rPh sb="5" eb="7">
      <t>スイシン</t>
    </rPh>
    <phoneticPr fontId="2"/>
  </si>
  <si>
    <t>規模（延長　ｍ）</t>
    <rPh sb="0" eb="2">
      <t>キボ</t>
    </rPh>
    <rPh sb="3" eb="5">
      <t>エンチョウ</t>
    </rPh>
    <phoneticPr fontId="2"/>
  </si>
  <si>
    <t>対象船舶（トン）</t>
    <rPh sb="0" eb="2">
      <t>タイショウ</t>
    </rPh>
    <rPh sb="2" eb="4">
      <t>センパク</t>
    </rPh>
    <phoneticPr fontId="2"/>
  </si>
  <si>
    <t>元町港</t>
    <rPh sb="0" eb="2">
      <t>モトマチ</t>
    </rPh>
    <rPh sb="2" eb="3">
      <t>コウ</t>
    </rPh>
    <phoneticPr fontId="2"/>
  </si>
  <si>
    <t>岸壁　    　 (-6.0, -7.5)</t>
    <rPh sb="0" eb="2">
      <t>ガンペキ</t>
    </rPh>
    <phoneticPr fontId="2"/>
  </si>
  <si>
    <t>物揚場   　 (-3.0)</t>
    <rPh sb="0" eb="1">
      <t>モノ</t>
    </rPh>
    <rPh sb="1" eb="3">
      <t>アゲバ</t>
    </rPh>
    <phoneticPr fontId="2"/>
  </si>
  <si>
    <t>小型船</t>
    <rPh sb="0" eb="3">
      <t>コガタセン</t>
    </rPh>
    <phoneticPr fontId="2"/>
  </si>
  <si>
    <t>岡田港</t>
    <rPh sb="0" eb="3">
      <t>オカダコウ</t>
    </rPh>
    <phoneticPr fontId="2"/>
  </si>
  <si>
    <t>岸壁　　     (-4.5 ～ -7.5)</t>
    <rPh sb="0" eb="2">
      <t>ガンペキ</t>
    </rPh>
    <phoneticPr fontId="2"/>
  </si>
  <si>
    <t>波浮港</t>
    <rPh sb="0" eb="1">
      <t>ナミ</t>
    </rPh>
    <rPh sb="1" eb="2">
      <t>ウキ</t>
    </rPh>
    <rPh sb="2" eb="3">
      <t>ミナト</t>
    </rPh>
    <phoneticPr fontId="2"/>
  </si>
  <si>
    <t>岸壁　　   　(-6.5)</t>
    <rPh sb="0" eb="2">
      <t>ガンペキ</t>
    </rPh>
    <phoneticPr fontId="2"/>
  </si>
  <si>
    <t>利島港</t>
    <rPh sb="0" eb="3">
      <t>トシマコウ</t>
    </rPh>
    <phoneticPr fontId="2"/>
  </si>
  <si>
    <t>岸壁　　   　(-6.0, -7.5)</t>
    <rPh sb="0" eb="2">
      <t>ガンペキ</t>
    </rPh>
    <phoneticPr fontId="2"/>
  </si>
  <si>
    <t>新島港</t>
    <rPh sb="0" eb="3">
      <t>ニイジマコウ</t>
    </rPh>
    <phoneticPr fontId="2"/>
  </si>
  <si>
    <t>岸壁　　   　(-6.0, -7.5）</t>
    <rPh sb="0" eb="2">
      <t>ガンペキ</t>
    </rPh>
    <phoneticPr fontId="2"/>
  </si>
  <si>
    <t>物揚場    　(-3.0)</t>
    <rPh sb="0" eb="1">
      <t>モノ</t>
    </rPh>
    <rPh sb="1" eb="3">
      <t>アゲバ</t>
    </rPh>
    <phoneticPr fontId="2"/>
  </si>
  <si>
    <t>式根島</t>
    <rPh sb="0" eb="1">
      <t>シキ</t>
    </rPh>
    <rPh sb="1" eb="2">
      <t>ネ</t>
    </rPh>
    <rPh sb="2" eb="3">
      <t>ジマ</t>
    </rPh>
    <phoneticPr fontId="2"/>
  </si>
  <si>
    <t>式根島港</t>
    <rPh sb="0" eb="1">
      <t>シキ</t>
    </rPh>
    <rPh sb="1" eb="2">
      <t>ネ</t>
    </rPh>
    <rPh sb="2" eb="3">
      <t>シマ</t>
    </rPh>
    <rPh sb="3" eb="4">
      <t>コウ</t>
    </rPh>
    <phoneticPr fontId="2"/>
  </si>
  <si>
    <t>岸壁　　  　 (-7.5)</t>
    <rPh sb="0" eb="2">
      <t>ガンペキ</t>
    </rPh>
    <phoneticPr fontId="2"/>
  </si>
  <si>
    <t>神津島港</t>
    <rPh sb="0" eb="1">
      <t>カミ</t>
    </rPh>
    <rPh sb="1" eb="2">
      <t>ツ</t>
    </rPh>
    <rPh sb="2" eb="3">
      <t>シマ</t>
    </rPh>
    <rPh sb="3" eb="4">
      <t>コウ</t>
    </rPh>
    <phoneticPr fontId="2"/>
  </si>
  <si>
    <t>岸壁　    　 (-7.5)</t>
    <rPh sb="0" eb="2">
      <t>ガンペキ</t>
    </rPh>
    <phoneticPr fontId="2"/>
  </si>
  <si>
    <t>物揚場　    (-3.0)</t>
    <rPh sb="0" eb="1">
      <t>モノ</t>
    </rPh>
    <rPh sb="1" eb="3">
      <t>アゲバ</t>
    </rPh>
    <phoneticPr fontId="2"/>
  </si>
  <si>
    <t>三宅島</t>
    <rPh sb="0" eb="1">
      <t>ミ</t>
    </rPh>
    <rPh sb="1" eb="2">
      <t>タク</t>
    </rPh>
    <rPh sb="2" eb="3">
      <t>シマ</t>
    </rPh>
    <phoneticPr fontId="2"/>
  </si>
  <si>
    <t>三池港</t>
    <rPh sb="0" eb="2">
      <t>ミイケ</t>
    </rPh>
    <rPh sb="2" eb="3">
      <t>コウ</t>
    </rPh>
    <phoneticPr fontId="2"/>
  </si>
  <si>
    <t xml:space="preserve"> 岸壁　　  　(-6.0, -7.5)</t>
    <rPh sb="1" eb="3">
      <t>ガンペキ</t>
    </rPh>
    <phoneticPr fontId="2"/>
  </si>
  <si>
    <t>大久保港</t>
    <rPh sb="0" eb="3">
      <t>オオクボ</t>
    </rPh>
    <rPh sb="3" eb="4">
      <t>コウ</t>
    </rPh>
    <phoneticPr fontId="2"/>
  </si>
  <si>
    <t>物揚場      (-3.0)</t>
    <rPh sb="0" eb="1">
      <t>モノ</t>
    </rPh>
    <rPh sb="1" eb="3">
      <t>アゲバ</t>
    </rPh>
    <phoneticPr fontId="2"/>
  </si>
  <si>
    <t>御蔵島</t>
    <rPh sb="0" eb="3">
      <t>ミクラジマ</t>
    </rPh>
    <phoneticPr fontId="2"/>
  </si>
  <si>
    <t>御蔵島港</t>
    <rPh sb="0" eb="4">
      <t>ミクラジマコウ</t>
    </rPh>
    <phoneticPr fontId="2"/>
  </si>
  <si>
    <t>岸壁         (-7.5)</t>
    <rPh sb="0" eb="2">
      <t>ガンペキ</t>
    </rPh>
    <phoneticPr fontId="2"/>
  </si>
  <si>
    <t>神湊港</t>
    <rPh sb="0" eb="1">
      <t>カミ</t>
    </rPh>
    <rPh sb="1" eb="2">
      <t>ミナト</t>
    </rPh>
    <rPh sb="2" eb="3">
      <t>コウ</t>
    </rPh>
    <phoneticPr fontId="2"/>
  </si>
  <si>
    <t>八重根港</t>
    <rPh sb="0" eb="2">
      <t>ヤエ</t>
    </rPh>
    <rPh sb="2" eb="3">
      <t>ネ</t>
    </rPh>
    <rPh sb="3" eb="4">
      <t>コウ</t>
    </rPh>
    <phoneticPr fontId="2"/>
  </si>
  <si>
    <t>岸壁         (-6.0, -7.5)</t>
    <rPh sb="0" eb="2">
      <t>ガンペキ</t>
    </rPh>
    <phoneticPr fontId="2"/>
  </si>
  <si>
    <t>青ヶ島港</t>
    <rPh sb="0" eb="3">
      <t>アオガシマ</t>
    </rPh>
    <rPh sb="3" eb="4">
      <t>コウ</t>
    </rPh>
    <phoneticPr fontId="2"/>
  </si>
  <si>
    <t>物揚場　 　 (-3.0)</t>
    <rPh sb="0" eb="1">
      <t>モノ</t>
    </rPh>
    <rPh sb="1" eb="3">
      <t>アゲバ</t>
    </rPh>
    <phoneticPr fontId="2"/>
  </si>
  <si>
    <t>大千代港</t>
    <rPh sb="0" eb="1">
      <t>オオ</t>
    </rPh>
    <rPh sb="1" eb="3">
      <t>チヨ</t>
    </rPh>
    <rPh sb="3" eb="4">
      <t>コウ</t>
    </rPh>
    <phoneticPr fontId="2"/>
  </si>
  <si>
    <t>物揚場　　  (-3.0)</t>
    <rPh sb="0" eb="1">
      <t>モノ</t>
    </rPh>
    <rPh sb="1" eb="3">
      <t>アゲバ</t>
    </rPh>
    <phoneticPr fontId="2"/>
  </si>
  <si>
    <t>父島</t>
    <rPh sb="0" eb="2">
      <t>チチジマ</t>
    </rPh>
    <phoneticPr fontId="2"/>
  </si>
  <si>
    <t>二見港</t>
    <rPh sb="0" eb="3">
      <t>フタミコウ</t>
    </rPh>
    <phoneticPr fontId="2"/>
  </si>
  <si>
    <t>岸壁　　　　 (-5.0, -7.5)</t>
    <rPh sb="0" eb="2">
      <t>ガンペキ</t>
    </rPh>
    <phoneticPr fontId="2"/>
  </si>
  <si>
    <t>係船浮標　</t>
    <rPh sb="0" eb="2">
      <t>ケイセン</t>
    </rPh>
    <rPh sb="2" eb="4">
      <t>フヒョウ</t>
    </rPh>
    <phoneticPr fontId="2"/>
  </si>
  <si>
    <t>3基</t>
    <rPh sb="1" eb="2">
      <t>キ</t>
    </rPh>
    <phoneticPr fontId="2"/>
  </si>
  <si>
    <t>母島</t>
    <rPh sb="0" eb="2">
      <t>ハハジマ</t>
    </rPh>
    <phoneticPr fontId="2"/>
  </si>
  <si>
    <t>沖港</t>
    <rPh sb="0" eb="2">
      <t>オキコウ</t>
    </rPh>
    <phoneticPr fontId="2"/>
  </si>
  <si>
    <t>岸壁　　　   (-4.5)</t>
    <rPh sb="0" eb="2">
      <t>ガンペキ</t>
    </rPh>
    <phoneticPr fontId="2"/>
  </si>
  <si>
    <t>計</t>
    <rPh sb="0" eb="1">
      <t>ケイ</t>
    </rPh>
    <phoneticPr fontId="2"/>
  </si>
  <si>
    <t xml:space="preserve">岸壁　    </t>
    <rPh sb="0" eb="2">
      <t>ガンペキ</t>
    </rPh>
    <phoneticPr fontId="2"/>
  </si>
  <si>
    <t xml:space="preserve">物揚場　  </t>
    <rPh sb="0" eb="1">
      <t>モノ</t>
    </rPh>
    <rPh sb="1" eb="3">
      <t>アゲバ</t>
    </rPh>
    <phoneticPr fontId="2"/>
  </si>
  <si>
    <t>化学
工業品</t>
    <rPh sb="0" eb="2">
      <t>カガク</t>
    </rPh>
    <rPh sb="3" eb="5">
      <t>コウギョウ</t>
    </rPh>
    <rPh sb="5" eb="6">
      <t>ヒン</t>
    </rPh>
    <phoneticPr fontId="2"/>
  </si>
  <si>
    <t>28年</t>
    <rPh sb="2" eb="3">
      <t>ネン</t>
    </rPh>
    <phoneticPr fontId="2"/>
  </si>
  <si>
    <t xml:space="preserve">  4-(2)　　貨物取扱量　（一般貨物　品種別）</t>
    <rPh sb="9" eb="11">
      <t>カモツ</t>
    </rPh>
    <rPh sb="11" eb="13">
      <t>トリアツカイ</t>
    </rPh>
    <rPh sb="13" eb="14">
      <t>リョウ</t>
    </rPh>
    <rPh sb="24" eb="25">
      <t>シュベツ</t>
    </rPh>
    <phoneticPr fontId="2"/>
  </si>
  <si>
    <t>4-(3)　　貨物取扱量・構成比　（一般貨物　品種別）</t>
    <rPh sb="7" eb="9">
      <t>カモツ</t>
    </rPh>
    <rPh sb="9" eb="11">
      <t>トリアツカイ</t>
    </rPh>
    <rPh sb="11" eb="12">
      <t>リョウ</t>
    </rPh>
    <rPh sb="13" eb="16">
      <t>コウセイヒ</t>
    </rPh>
    <rPh sb="26" eb="27">
      <t>シュベツ</t>
    </rPh>
    <phoneticPr fontId="2"/>
  </si>
  <si>
    <t>品　　　種　　　等</t>
    <rPh sb="0" eb="1">
      <t>シナ</t>
    </rPh>
    <rPh sb="4" eb="5">
      <t>タネ</t>
    </rPh>
    <rPh sb="8" eb="9">
      <t>トウ</t>
    </rPh>
    <phoneticPr fontId="2"/>
  </si>
  <si>
    <t>【一般】</t>
    <rPh sb="1" eb="3">
      <t>イッパン</t>
    </rPh>
    <phoneticPr fontId="2"/>
  </si>
  <si>
    <t>　　　　窯業品</t>
    <rPh sb="4" eb="6">
      <t>ヨウギョウ</t>
    </rPh>
    <rPh sb="6" eb="7">
      <t>ヒン</t>
    </rPh>
    <phoneticPr fontId="2"/>
  </si>
  <si>
    <t>　　　　石炭製品</t>
    <rPh sb="4" eb="6">
      <t>セキタン</t>
    </rPh>
    <rPh sb="6" eb="8">
      <t>セイヒン</t>
    </rPh>
    <phoneticPr fontId="2"/>
  </si>
  <si>
    <t>　　　　製造食品</t>
    <rPh sb="4" eb="6">
      <t>セイゾウ</t>
    </rPh>
    <rPh sb="6" eb="8">
      <t>ショクヒン</t>
    </rPh>
    <phoneticPr fontId="2"/>
  </si>
  <si>
    <t>　　  　衣服・身廻品・はきもの</t>
    <rPh sb="5" eb="7">
      <t>イフク</t>
    </rPh>
    <rPh sb="8" eb="9">
      <t>ミ</t>
    </rPh>
    <rPh sb="9" eb="10">
      <t>マワ</t>
    </rPh>
    <rPh sb="10" eb="11">
      <t>ヒン</t>
    </rPh>
    <phoneticPr fontId="2"/>
  </si>
  <si>
    <t>　　　　非金属鉱物</t>
    <rPh sb="4" eb="7">
      <t>ヒキンゾク</t>
    </rPh>
    <rPh sb="7" eb="9">
      <t>コウブツ</t>
    </rPh>
    <phoneticPr fontId="2"/>
  </si>
  <si>
    <t>　　　　木製品</t>
    <rPh sb="4" eb="7">
      <t>モクセイヒン</t>
    </rPh>
    <phoneticPr fontId="2"/>
  </si>
  <si>
    <t>【自航】</t>
    <rPh sb="1" eb="2">
      <t>ジ</t>
    </rPh>
    <rPh sb="2" eb="3">
      <t>コウ</t>
    </rPh>
    <phoneticPr fontId="2"/>
  </si>
  <si>
    <t>　       文房具・運動娯楽用品・
         楽器</t>
    <rPh sb="8" eb="11">
      <t>ブンボウグ</t>
    </rPh>
    <rPh sb="12" eb="14">
      <t>ウンドウ</t>
    </rPh>
    <rPh sb="14" eb="16">
      <t>ゴラク</t>
    </rPh>
    <rPh sb="16" eb="18">
      <t>ヨウヒン</t>
    </rPh>
    <rPh sb="29" eb="31">
      <t>ガッキ</t>
    </rPh>
    <phoneticPr fontId="2"/>
  </si>
  <si>
    <t>乗込</t>
    <rPh sb="0" eb="1">
      <t>ノ</t>
    </rPh>
    <rPh sb="1" eb="2">
      <t>コミ</t>
    </rPh>
    <phoneticPr fontId="2"/>
  </si>
  <si>
    <t>大　　島</t>
    <rPh sb="0" eb="1">
      <t>ダイ</t>
    </rPh>
    <rPh sb="3" eb="4">
      <t>シマ</t>
    </rPh>
    <phoneticPr fontId="2"/>
  </si>
  <si>
    <t>　　元　町</t>
    <rPh sb="2" eb="3">
      <t>モト</t>
    </rPh>
    <rPh sb="4" eb="5">
      <t>マチ</t>
    </rPh>
    <phoneticPr fontId="2"/>
  </si>
  <si>
    <t>　　岡　田</t>
    <rPh sb="2" eb="3">
      <t>オカ</t>
    </rPh>
    <rPh sb="4" eb="5">
      <t>タ</t>
    </rPh>
    <phoneticPr fontId="2"/>
  </si>
  <si>
    <t>　　波　浮</t>
    <rPh sb="2" eb="3">
      <t>ナミ</t>
    </rPh>
    <rPh sb="4" eb="5">
      <t>ウ</t>
    </rPh>
    <phoneticPr fontId="2"/>
  </si>
  <si>
    <t>　　三　池</t>
    <rPh sb="2" eb="3">
      <t>サン</t>
    </rPh>
    <rPh sb="4" eb="5">
      <t>イケ</t>
    </rPh>
    <phoneticPr fontId="2"/>
  </si>
  <si>
    <t xml:space="preserve">  4-(1)　　貨物取扱量　（一般貨物　島しょ別）　　　　　　　　　　　　　　　　　　　　　　　　　　　　　　</t>
    <rPh sb="9" eb="11">
      <t>カモツ</t>
    </rPh>
    <rPh sb="11" eb="13">
      <t>トリアツカイ</t>
    </rPh>
    <rPh sb="13" eb="14">
      <t>リョウ</t>
    </rPh>
    <rPh sb="21" eb="22">
      <t>シマ</t>
    </rPh>
    <rPh sb="24" eb="25">
      <t>ベツ</t>
    </rPh>
    <phoneticPr fontId="2"/>
  </si>
  <si>
    <t>29年</t>
    <rPh sb="2" eb="3">
      <t>ネン</t>
    </rPh>
    <phoneticPr fontId="2"/>
  </si>
  <si>
    <t>26年</t>
    <rPh sb="2" eb="3">
      <t>ネン</t>
    </rPh>
    <phoneticPr fontId="5"/>
  </si>
  <si>
    <t>27年</t>
    <rPh sb="2" eb="3">
      <t>ネン</t>
    </rPh>
    <phoneticPr fontId="5"/>
  </si>
  <si>
    <t>28年</t>
    <rPh sb="2" eb="3">
      <t>ネン</t>
    </rPh>
    <phoneticPr fontId="5"/>
  </si>
  <si>
    <t>29年</t>
    <rPh sb="2" eb="3">
      <t>ネン</t>
    </rPh>
    <phoneticPr fontId="5"/>
  </si>
  <si>
    <t>30年</t>
    <rPh sb="2" eb="3">
      <t>ネン</t>
    </rPh>
    <phoneticPr fontId="5"/>
  </si>
  <si>
    <t>30年</t>
    <rPh sb="2" eb="3">
      <t>ネン</t>
    </rPh>
    <phoneticPr fontId="2"/>
  </si>
  <si>
    <t>　</t>
    <phoneticPr fontId="2"/>
  </si>
  <si>
    <t>コード</t>
    <phoneticPr fontId="2"/>
  </si>
  <si>
    <t>　　　　セメント</t>
    <phoneticPr fontId="2"/>
  </si>
  <si>
    <t>　　　　とうもろこし</t>
    <phoneticPr fontId="2"/>
  </si>
  <si>
    <t>　　　　揮発油</t>
    <rPh sb="4" eb="7">
      <t>キハツユ</t>
    </rPh>
    <phoneticPr fontId="2"/>
  </si>
  <si>
    <t>　　　　その他の石油</t>
    <rPh sb="6" eb="7">
      <t>タ</t>
    </rPh>
    <rPh sb="8" eb="10">
      <t>セキユ</t>
    </rPh>
    <phoneticPr fontId="2"/>
  </si>
  <si>
    <t>　　　　コークス</t>
    <phoneticPr fontId="2"/>
  </si>
  <si>
    <t>　　　　たばこ</t>
    <phoneticPr fontId="2"/>
  </si>
  <si>
    <t>　 大久保</t>
    <rPh sb="2" eb="5">
      <t>オオクボ</t>
    </rPh>
    <phoneticPr fontId="2"/>
  </si>
  <si>
    <t>31年</t>
    <rPh sb="2" eb="3">
      <t>ネン</t>
    </rPh>
    <phoneticPr fontId="2"/>
  </si>
  <si>
    <t>31年</t>
    <rPh sb="2" eb="3">
      <t>ネン</t>
    </rPh>
    <phoneticPr fontId="5"/>
  </si>
  <si>
    <t>外国航路</t>
    <rPh sb="0" eb="2">
      <t>ガイコク</t>
    </rPh>
    <rPh sb="2" eb="4">
      <t>コウロ</t>
    </rPh>
    <phoneticPr fontId="2"/>
  </si>
  <si>
    <t>　       文房具・運動娯楽用品・
　　　　 楽器</t>
    <rPh sb="8" eb="11">
      <t>ブンボウグ</t>
    </rPh>
    <rPh sb="12" eb="14">
      <t>ウンドウ</t>
    </rPh>
    <rPh sb="14" eb="16">
      <t>ゴラク</t>
    </rPh>
    <rPh sb="16" eb="18">
      <t>ヨウヒン</t>
    </rPh>
    <rPh sb="25" eb="27">
      <t>ガッキ</t>
    </rPh>
    <phoneticPr fontId="2"/>
  </si>
  <si>
    <t>令和3年3月31日現在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</si>
  <si>
    <t xml:space="preserve"> 500, 　5,000,  JF </t>
    <phoneticPr fontId="2"/>
  </si>
  <si>
    <t xml:space="preserve">500,  5,000,  JF </t>
    <phoneticPr fontId="2"/>
  </si>
  <si>
    <t xml:space="preserve"> 300,  500         </t>
    <phoneticPr fontId="2"/>
  </si>
  <si>
    <t xml:space="preserve">500, 　5,000,  JF </t>
    <phoneticPr fontId="2"/>
  </si>
  <si>
    <t>野伏港</t>
    <rPh sb="0" eb="2">
      <t>ノブシ</t>
    </rPh>
    <rPh sb="2" eb="3">
      <t>コウ</t>
    </rPh>
    <phoneticPr fontId="2"/>
  </si>
  <si>
    <r>
      <t>岸壁         (-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.0, -7.5)</t>
    </r>
    <rPh sb="0" eb="2">
      <t>ガンペキ</t>
    </rPh>
    <phoneticPr fontId="2"/>
  </si>
  <si>
    <t>5,000,  JF</t>
    <phoneticPr fontId="2"/>
  </si>
  <si>
    <t>5000,  JF</t>
    <phoneticPr fontId="2"/>
  </si>
  <si>
    <t xml:space="preserve">500, 　5,000 </t>
    <phoneticPr fontId="2"/>
  </si>
  <si>
    <t>岸壁         (-6.0, -7.5)</t>
    <phoneticPr fontId="2"/>
  </si>
  <si>
    <t xml:space="preserve">500,  10,000 </t>
    <phoneticPr fontId="2"/>
  </si>
  <si>
    <t>JF=ジェットフォイル</t>
    <phoneticPr fontId="2"/>
  </si>
  <si>
    <t>３　　島しょ調査港湾総括表　（令和2年）</t>
    <rPh sb="3" eb="4">
      <t>シマ</t>
    </rPh>
    <rPh sb="6" eb="8">
      <t>チョウサ</t>
    </rPh>
    <rPh sb="8" eb="10">
      <t>コウワン</t>
    </rPh>
    <rPh sb="10" eb="12">
      <t>ソウカツ</t>
    </rPh>
    <rPh sb="12" eb="13">
      <t>ヒョウ</t>
    </rPh>
    <rPh sb="15" eb="17">
      <t>レイワ</t>
    </rPh>
    <rPh sb="18" eb="19">
      <t>ネン</t>
    </rPh>
    <phoneticPr fontId="2"/>
  </si>
  <si>
    <t>　　野　伏</t>
    <rPh sb="2" eb="3">
      <t>ノ</t>
    </rPh>
    <rPh sb="4" eb="5">
      <t>フセ</t>
    </rPh>
    <phoneticPr fontId="2"/>
  </si>
  <si>
    <t>　 式根島</t>
    <rPh sb="2" eb="5">
      <t>シキネジマ</t>
    </rPh>
    <phoneticPr fontId="2"/>
  </si>
  <si>
    <t>４　島しょ港湾取扱貨物・品種別取扱貨物量・船舶乗降人員数
　　　　　　　　　　　　　　　　　　　　　　　　　　　（元町港ほか14港）</t>
    <rPh sb="2" eb="3">
      <t>トウ</t>
    </rPh>
    <rPh sb="5" eb="7">
      <t>コウワン</t>
    </rPh>
    <rPh sb="7" eb="9">
      <t>トリアツカイ</t>
    </rPh>
    <rPh sb="9" eb="11">
      <t>カモツ</t>
    </rPh>
    <rPh sb="12" eb="14">
      <t>ヒンシュ</t>
    </rPh>
    <rPh sb="14" eb="15">
      <t>ベツ</t>
    </rPh>
    <rPh sb="15" eb="17">
      <t>トリアツカイ</t>
    </rPh>
    <rPh sb="17" eb="19">
      <t>カモツ</t>
    </rPh>
    <rPh sb="19" eb="20">
      <t>リョウ</t>
    </rPh>
    <rPh sb="21" eb="23">
      <t>センパク</t>
    </rPh>
    <rPh sb="23" eb="25">
      <t>ジョウコウ</t>
    </rPh>
    <rPh sb="25" eb="27">
      <t>ジンイン</t>
    </rPh>
    <rPh sb="27" eb="28">
      <t>スウ</t>
    </rPh>
    <rPh sb="57" eb="59">
      <t>モトマチ</t>
    </rPh>
    <rPh sb="59" eb="60">
      <t>ミナト</t>
    </rPh>
    <rPh sb="64" eb="65">
      <t>コウ</t>
    </rPh>
    <phoneticPr fontId="2"/>
  </si>
  <si>
    <t>2年</t>
    <rPh sb="1" eb="2">
      <t>ネン</t>
    </rPh>
    <phoneticPr fontId="2"/>
  </si>
  <si>
    <t>2年</t>
    <rPh sb="1" eb="2">
      <t>ネン</t>
    </rPh>
    <phoneticPr fontId="5"/>
  </si>
  <si>
    <t>中段：平成31年</t>
    <rPh sb="0" eb="2">
      <t>チュウダン</t>
    </rPh>
    <rPh sb="3" eb="5">
      <t>ヘイセイ</t>
    </rPh>
    <rPh sb="7" eb="8">
      <t>ネン</t>
    </rPh>
    <phoneticPr fontId="2"/>
  </si>
  <si>
    <t>上段：令和2年</t>
    <rPh sb="0" eb="2">
      <t>ジョウダン</t>
    </rPh>
    <rPh sb="3" eb="5">
      <t>レイワ</t>
    </rPh>
    <rPh sb="6" eb="7">
      <t>ネン</t>
    </rPh>
    <phoneticPr fontId="2"/>
  </si>
  <si>
    <t>5-(7)　　野伏港</t>
    <rPh sb="7" eb="9">
      <t>ノブシ</t>
    </rPh>
    <rPh sb="9" eb="10">
      <t>コウ</t>
    </rPh>
    <phoneticPr fontId="2"/>
  </si>
  <si>
    <t>5-(8)　　式根島港</t>
    <rPh sb="7" eb="10">
      <t>シキネジマ</t>
    </rPh>
    <rPh sb="10" eb="11">
      <t>コウ</t>
    </rPh>
    <phoneticPr fontId="2"/>
  </si>
  <si>
    <t>5-(9)　　神津島港</t>
    <rPh sb="7" eb="10">
      <t>コウヅシマ</t>
    </rPh>
    <rPh sb="10" eb="11">
      <t>コウ</t>
    </rPh>
    <phoneticPr fontId="2"/>
  </si>
  <si>
    <t>5-(10)　　三池港</t>
    <rPh sb="8" eb="10">
      <t>ミイケ</t>
    </rPh>
    <rPh sb="10" eb="11">
      <t>コウ</t>
    </rPh>
    <phoneticPr fontId="2"/>
  </si>
  <si>
    <t>5-(11)　　御蔵島港</t>
    <rPh sb="8" eb="11">
      <t>ミクラジマ</t>
    </rPh>
    <rPh sb="11" eb="12">
      <t>コウ</t>
    </rPh>
    <phoneticPr fontId="2"/>
  </si>
  <si>
    <t>5-(12)　　神湊港</t>
    <rPh sb="8" eb="9">
      <t>カミ</t>
    </rPh>
    <rPh sb="9" eb="10">
      <t>ミナト</t>
    </rPh>
    <rPh sb="10" eb="11">
      <t>コウ</t>
    </rPh>
    <phoneticPr fontId="2"/>
  </si>
  <si>
    <t>5-(13)　　八重根港</t>
    <rPh sb="8" eb="10">
      <t>ヤエ</t>
    </rPh>
    <rPh sb="10" eb="11">
      <t>ネ</t>
    </rPh>
    <rPh sb="11" eb="12">
      <t>コウ</t>
    </rPh>
    <phoneticPr fontId="2"/>
  </si>
  <si>
    <t>5-(14)　　青ヶ島港</t>
    <rPh sb="8" eb="11">
      <t>アオガシマ</t>
    </rPh>
    <rPh sb="11" eb="12">
      <t>コウ</t>
    </rPh>
    <phoneticPr fontId="2"/>
  </si>
  <si>
    <t>5-(15)　　二見港</t>
    <rPh sb="8" eb="10">
      <t>フタミ</t>
    </rPh>
    <rPh sb="10" eb="11">
      <t>コウ</t>
    </rPh>
    <phoneticPr fontId="2"/>
  </si>
  <si>
    <t>5-(16)　　沖港</t>
    <rPh sb="8" eb="9">
      <t>オキ</t>
    </rPh>
    <rPh sb="9" eb="10">
      <t>コウ</t>
    </rPh>
    <phoneticPr fontId="2"/>
  </si>
  <si>
    <t>(注）　１　上段：令和2年　下段：平成31年</t>
    <rPh sb="1" eb="2">
      <t>チュウ</t>
    </rPh>
    <rPh sb="6" eb="8">
      <t>ジョウダン</t>
    </rPh>
    <rPh sb="9" eb="11">
      <t>レイワ</t>
    </rPh>
    <rPh sb="12" eb="13">
      <t>ネン</t>
    </rPh>
    <rPh sb="14" eb="16">
      <t>ゲダン</t>
    </rPh>
    <rPh sb="17" eb="19">
      <t>ヘイセイ</t>
    </rPh>
    <rPh sb="21" eb="22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</si>
</sst>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 * #,##0_ ;_ * \-#,##0_ ;_ * &quot;-&quot;_ ;_ @_ "/>
    <numFmt numFmtId="176" formatCode="#,##0;&quot;△ &quot;#,##0"/>
    <numFmt numFmtId="177" formatCode="#,##0;&quot;△ &quot;#,##0;&quot;‐&quot;"/>
    <numFmt numFmtId="178" formatCode="#,##0.0;[Red]\-#,##0.0"/>
    <numFmt numFmtId="179" formatCode="#,##0.0"/>
    <numFmt numFmtId="180" formatCode="_ * #,##0.0_ ;_ * \-#,##0.0_ ;_ * &quot;-&quot;?_ ;_ @_ "/>
    <numFmt numFmtId="181" formatCode="#,##0;\-#,##0;&quot;‐&quot;"/>
    <numFmt numFmtId="182" formatCode="#,##0_);[Red]\(#,##0\)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明朝"/>
      <family val="1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sz val="10"/>
      <color indexed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0" fontId="6" fillId="0" borderId="1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</cellStyleXfs>
  <cellXfs count="412">
    <xf numFmtId="0" fontId="0" fillId="0" borderId="0" xfId="0">
      <alignment vertical="center"/>
    </xf>
    <xf numFmtId="176" fontId="2" fillId="0" borderId="0" xfId="0" applyNumberFormat="1" applyFont="1" applyFill="1">
      <alignment vertical="center"/>
    </xf>
    <xf numFmtId="176" fontId="2" fillId="0" borderId="0" xfId="7" applyNumberFormat="1" applyFont="1" applyFill="1" applyAlignment="1">
      <alignment horizontal="center" vertical="center" wrapText="1"/>
    </xf>
    <xf numFmtId="176" fontId="2" fillId="0" borderId="0" xfId="2" applyNumberFormat="1" applyFont="1" applyFill="1">
      <alignment vertical="center"/>
    </xf>
    <xf numFmtId="176" fontId="2" fillId="0" borderId="0" xfId="0" applyNumberFormat="1" applyFont="1" applyFill="1" applyBorder="1">
      <alignment vertical="center"/>
    </xf>
    <xf numFmtId="176" fontId="8" fillId="0" borderId="0" xfId="7" applyNumberFormat="1" applyFont="1" applyFill="1" applyAlignment="1">
      <alignment horizontal="center" vertical="center" wrapText="1"/>
    </xf>
    <xf numFmtId="176" fontId="8" fillId="0" borderId="0" xfId="2" applyNumberFormat="1" applyFont="1" applyFill="1">
      <alignment vertical="center"/>
    </xf>
    <xf numFmtId="176" fontId="8" fillId="0" borderId="0" xfId="0" applyNumberFormat="1" applyFont="1" applyFill="1">
      <alignment vertical="center"/>
    </xf>
    <xf numFmtId="176" fontId="9" fillId="0" borderId="0" xfId="7" applyNumberFormat="1" applyFont="1" applyFill="1" applyAlignment="1" applyProtection="1">
      <alignment horizontal="left" vertical="center" wrapText="1"/>
      <protection locked="0"/>
    </xf>
    <xf numFmtId="176" fontId="4" fillId="0" borderId="0" xfId="0" applyNumberFormat="1" applyFont="1" applyFill="1">
      <alignment vertical="center"/>
    </xf>
    <xf numFmtId="176" fontId="4" fillId="0" borderId="0" xfId="2" applyNumberFormat="1" applyFont="1" applyFill="1">
      <alignment vertical="center"/>
    </xf>
    <xf numFmtId="176" fontId="4" fillId="0" borderId="0" xfId="0" applyNumberFormat="1" applyFont="1" applyFill="1" applyAlignment="1">
      <alignment vertical="center"/>
    </xf>
    <xf numFmtId="38" fontId="2" fillId="0" borderId="0" xfId="2" applyFont="1" applyAlignment="1">
      <alignment vertical="center"/>
    </xf>
    <xf numFmtId="38" fontId="3" fillId="0" borderId="0" xfId="2" applyFont="1" applyAlignment="1">
      <alignment vertical="center"/>
    </xf>
    <xf numFmtId="38" fontId="2" fillId="0" borderId="0" xfId="2" applyFont="1">
      <alignment vertical="center"/>
    </xf>
    <xf numFmtId="38" fontId="11" fillId="0" borderId="0" xfId="2" applyFont="1" applyAlignment="1"/>
    <xf numFmtId="38" fontId="12" fillId="0" borderId="0" xfId="2" applyFont="1" applyFill="1" applyAlignment="1">
      <alignment horizontal="right"/>
    </xf>
    <xf numFmtId="38" fontId="3" fillId="0" borderId="0" xfId="2" applyFont="1">
      <alignment vertical="center"/>
    </xf>
    <xf numFmtId="38" fontId="7" fillId="0" borderId="0" xfId="2" applyFont="1" applyAlignment="1">
      <alignment horizontal="left" vertical="center"/>
    </xf>
    <xf numFmtId="38" fontId="13" fillId="0" borderId="0" xfId="2" applyFont="1">
      <alignment vertical="center"/>
    </xf>
    <xf numFmtId="38" fontId="3" fillId="0" borderId="0" xfId="2" applyFont="1" applyBorder="1">
      <alignment vertical="center"/>
    </xf>
    <xf numFmtId="38" fontId="3" fillId="0" borderId="0" xfId="2" applyFont="1" applyFill="1">
      <alignment vertical="center"/>
    </xf>
    <xf numFmtId="38" fontId="8" fillId="0" borderId="0" xfId="2" applyFont="1" applyAlignment="1"/>
    <xf numFmtId="38" fontId="14" fillId="0" borderId="0" xfId="2" applyFont="1" applyFill="1" applyAlignment="1"/>
    <xf numFmtId="38" fontId="11" fillId="0" borderId="0" xfId="2" applyFont="1" applyBorder="1" applyAlignment="1"/>
    <xf numFmtId="178" fontId="3" fillId="0" borderId="0" xfId="2" applyNumberFormat="1" applyFont="1">
      <alignment vertical="center"/>
    </xf>
    <xf numFmtId="38" fontId="12" fillId="0" borderId="0" xfId="2" applyFont="1" applyAlignment="1">
      <alignment horizontal="right"/>
    </xf>
    <xf numFmtId="38" fontId="8" fillId="0" borderId="31" xfId="2" applyFont="1" applyBorder="1" applyAlignment="1"/>
    <xf numFmtId="38" fontId="11" fillId="0" borderId="31" xfId="2" applyFont="1" applyBorder="1" applyAlignment="1"/>
    <xf numFmtId="38" fontId="4" fillId="0" borderId="0" xfId="2" applyFont="1" applyFill="1" applyAlignment="1"/>
    <xf numFmtId="178" fontId="3" fillId="0" borderId="0" xfId="2" applyNumberFormat="1" applyFont="1" applyFill="1">
      <alignment vertical="center"/>
    </xf>
    <xf numFmtId="38" fontId="12" fillId="0" borderId="31" xfId="2" applyFont="1" applyBorder="1" applyAlignment="1">
      <alignment horizontal="right"/>
    </xf>
    <xf numFmtId="38" fontId="2" fillId="2" borderId="0" xfId="3" applyFont="1" applyFill="1"/>
    <xf numFmtId="38" fontId="12" fillId="0" borderId="0" xfId="3" applyFont="1"/>
    <xf numFmtId="38" fontId="12" fillId="0" borderId="0" xfId="3" applyFont="1" applyFill="1"/>
    <xf numFmtId="38" fontId="2" fillId="0" borderId="0" xfId="3" applyFont="1"/>
    <xf numFmtId="38" fontId="12" fillId="0" borderId="0" xfId="3" applyFont="1" applyAlignment="1"/>
    <xf numFmtId="0" fontId="2" fillId="0" borderId="0" xfId="4" applyFont="1"/>
    <xf numFmtId="0" fontId="0" fillId="0" borderId="0" xfId="4" applyFont="1"/>
    <xf numFmtId="182" fontId="0" fillId="0" borderId="0" xfId="4" applyNumberFormat="1" applyFont="1"/>
    <xf numFmtId="38" fontId="14" fillId="0" borderId="0" xfId="2" applyFont="1" applyAlignment="1">
      <alignment horizontal="left" vertical="center"/>
    </xf>
    <xf numFmtId="38" fontId="14" fillId="0" borderId="0" xfId="2" applyFont="1" applyBorder="1" applyAlignment="1"/>
    <xf numFmtId="177" fontId="4" fillId="0" borderId="0" xfId="2" applyNumberFormat="1" applyFont="1" applyFill="1" applyBorder="1" applyAlignment="1"/>
    <xf numFmtId="38" fontId="19" fillId="2" borderId="0" xfId="3" applyFont="1" applyFill="1"/>
    <xf numFmtId="38" fontId="19" fillId="2" borderId="55" xfId="3" applyFont="1" applyFill="1" applyBorder="1"/>
    <xf numFmtId="38" fontId="20" fillId="0" borderId="0" xfId="3" applyFont="1"/>
    <xf numFmtId="0" fontId="4" fillId="0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5" xfId="0" applyFont="1" applyBorder="1" applyAlignment="1"/>
    <xf numFmtId="0" fontId="0" fillId="0" borderId="39" xfId="0" applyFont="1" applyBorder="1" applyAlignment="1"/>
    <xf numFmtId="0" fontId="0" fillId="0" borderId="7" xfId="0" applyFont="1" applyBorder="1" applyAlignment="1"/>
    <xf numFmtId="0" fontId="0" fillId="0" borderId="7" xfId="0" applyFont="1" applyFill="1" applyBorder="1" applyAlignment="1">
      <alignment horizontal="center"/>
    </xf>
    <xf numFmtId="0" fontId="0" fillId="0" borderId="0" xfId="0" applyFont="1" applyAlignment="1"/>
    <xf numFmtId="0" fontId="0" fillId="0" borderId="0" xfId="0">
      <alignment vertical="center"/>
    </xf>
    <xf numFmtId="38" fontId="15" fillId="2" borderId="0" xfId="3" applyFont="1" applyFill="1" applyBorder="1" applyAlignment="1">
      <alignment horizontal="left" vertical="center"/>
    </xf>
    <xf numFmtId="38" fontId="14" fillId="0" borderId="0" xfId="3" applyFont="1" applyFill="1" applyBorder="1" applyAlignment="1">
      <alignment horizontal="left" vertical="center"/>
    </xf>
    <xf numFmtId="38" fontId="12" fillId="0" borderId="46" xfId="3" applyFont="1" applyFill="1" applyBorder="1" applyAlignment="1">
      <alignment horizontal="center"/>
    </xf>
    <xf numFmtId="38" fontId="12" fillId="0" borderId="41" xfId="3" applyFont="1" applyFill="1" applyBorder="1" applyAlignment="1">
      <alignment horizontal="center"/>
    </xf>
    <xf numFmtId="38" fontId="12" fillId="0" borderId="7" xfId="3" applyFont="1" applyFill="1" applyBorder="1" applyAlignment="1">
      <alignment horizontal="center"/>
    </xf>
    <xf numFmtId="38" fontId="12" fillId="0" borderId="44" xfId="3" applyFont="1" applyFill="1" applyBorder="1" applyAlignment="1">
      <alignment horizontal="center"/>
    </xf>
    <xf numFmtId="181" fontId="12" fillId="0" borderId="5" xfId="3" applyNumberFormat="1" applyFont="1" applyFill="1" applyBorder="1"/>
    <xf numFmtId="181" fontId="12" fillId="0" borderId="9" xfId="3" applyNumberFormat="1" applyFont="1" applyFill="1" applyBorder="1"/>
    <xf numFmtId="181" fontId="12" fillId="0" borderId="6" xfId="3" applyNumberFormat="1" applyFont="1" applyFill="1" applyBorder="1"/>
    <xf numFmtId="181" fontId="12" fillId="0" borderId="7" xfId="3" applyNumberFormat="1" applyFont="1" applyFill="1" applyBorder="1"/>
    <xf numFmtId="181" fontId="12" fillId="0" borderId="10" xfId="3" applyNumberFormat="1" applyFont="1" applyFill="1" applyBorder="1"/>
    <xf numFmtId="38" fontId="12" fillId="0" borderId="0" xfId="3" applyFont="1" applyFill="1" applyBorder="1"/>
    <xf numFmtId="181" fontId="12" fillId="0" borderId="4" xfId="3" applyNumberFormat="1" applyFont="1" applyFill="1" applyBorder="1"/>
    <xf numFmtId="38" fontId="12" fillId="0" borderId="4" xfId="3" applyFont="1" applyFill="1" applyBorder="1"/>
    <xf numFmtId="38" fontId="12" fillId="0" borderId="5" xfId="3" applyFont="1" applyFill="1" applyBorder="1"/>
    <xf numFmtId="38" fontId="12" fillId="0" borderId="9" xfId="3" applyFont="1" applyFill="1" applyBorder="1"/>
    <xf numFmtId="38" fontId="3" fillId="0" borderId="32" xfId="2" applyFont="1" applyBorder="1" applyAlignment="1">
      <alignment horizontal="center" vertical="center"/>
    </xf>
    <xf numFmtId="38" fontId="3" fillId="0" borderId="3" xfId="2" applyFont="1" applyBorder="1" applyAlignment="1">
      <alignment horizontal="center" vertical="center"/>
    </xf>
    <xf numFmtId="38" fontId="3" fillId="0" borderId="8" xfId="2" applyFont="1" applyBorder="1">
      <alignment vertical="center"/>
    </xf>
    <xf numFmtId="38" fontId="3" fillId="0" borderId="9" xfId="2" applyFont="1" applyBorder="1">
      <alignment vertical="center"/>
    </xf>
    <xf numFmtId="38" fontId="3" fillId="0" borderId="10" xfId="2" applyFont="1" applyBorder="1">
      <alignment vertical="center"/>
    </xf>
    <xf numFmtId="38" fontId="3" fillId="0" borderId="2" xfId="2" applyFont="1" applyBorder="1" applyAlignment="1">
      <alignment horizontal="center" vertical="center"/>
    </xf>
    <xf numFmtId="38" fontId="3" fillId="0" borderId="39" xfId="2" applyFont="1" applyBorder="1">
      <alignment vertical="center"/>
    </xf>
    <xf numFmtId="38" fontId="3" fillId="0" borderId="5" xfId="2" applyFont="1" applyBorder="1">
      <alignment vertical="center"/>
    </xf>
    <xf numFmtId="41" fontId="3" fillId="0" borderId="5" xfId="2" applyNumberFormat="1" applyFont="1" applyBorder="1" applyAlignment="1">
      <alignment horizontal="right" vertical="center"/>
    </xf>
    <xf numFmtId="38" fontId="3" fillId="0" borderId="7" xfId="2" applyFont="1" applyBorder="1">
      <alignment vertical="center"/>
    </xf>
    <xf numFmtId="38" fontId="3" fillId="0" borderId="34" xfId="2" applyFont="1" applyFill="1" applyBorder="1">
      <alignment vertical="center"/>
    </xf>
    <xf numFmtId="38" fontId="3" fillId="0" borderId="39" xfId="2" applyFont="1" applyFill="1" applyBorder="1">
      <alignment vertical="center"/>
    </xf>
    <xf numFmtId="179" fontId="3" fillId="0" borderId="30" xfId="2" applyNumberFormat="1" applyFont="1" applyBorder="1">
      <alignment vertical="center"/>
    </xf>
    <xf numFmtId="179" fontId="3" fillId="2" borderId="30" xfId="2" applyNumberFormat="1" applyFont="1" applyFill="1" applyBorder="1">
      <alignment vertical="center"/>
    </xf>
    <xf numFmtId="179" fontId="3" fillId="0" borderId="30" xfId="2" applyNumberFormat="1" applyFont="1" applyFill="1" applyBorder="1">
      <alignment vertical="center"/>
    </xf>
    <xf numFmtId="180" fontId="3" fillId="0" borderId="30" xfId="2" applyNumberFormat="1" applyFont="1" applyFill="1" applyBorder="1">
      <alignment vertical="center"/>
    </xf>
    <xf numFmtId="179" fontId="3" fillId="0" borderId="5" xfId="2" applyNumberFormat="1" applyFont="1" applyBorder="1">
      <alignment vertical="center"/>
    </xf>
    <xf numFmtId="179" fontId="3" fillId="2" borderId="5" xfId="2" applyNumberFormat="1" applyFont="1" applyFill="1" applyBorder="1">
      <alignment vertical="center"/>
    </xf>
    <xf numFmtId="179" fontId="3" fillId="0" borderId="5" xfId="2" applyNumberFormat="1" applyFont="1" applyFill="1" applyBorder="1">
      <alignment vertical="center"/>
    </xf>
    <xf numFmtId="179" fontId="3" fillId="0" borderId="7" xfId="2" applyNumberFormat="1" applyFont="1" applyBorder="1">
      <alignment vertical="center"/>
    </xf>
    <xf numFmtId="179" fontId="3" fillId="2" borderId="7" xfId="2" applyNumberFormat="1" applyFont="1" applyFill="1" applyBorder="1">
      <alignment vertical="center"/>
    </xf>
    <xf numFmtId="179" fontId="3" fillId="0" borderId="7" xfId="2" applyNumberFormat="1" applyFont="1" applyFill="1" applyBorder="1">
      <alignment vertical="center"/>
    </xf>
    <xf numFmtId="38" fontId="3" fillId="0" borderId="2" xfId="2" applyFont="1" applyFill="1" applyBorder="1" applyAlignment="1">
      <alignment horizontal="center" vertical="center"/>
    </xf>
    <xf numFmtId="38" fontId="3" fillId="0" borderId="33" xfId="2" applyFont="1" applyFill="1" applyBorder="1" applyAlignment="1">
      <alignment horizontal="center" vertical="center"/>
    </xf>
    <xf numFmtId="38" fontId="3" fillId="0" borderId="30" xfId="2" applyFont="1" applyFill="1" applyBorder="1">
      <alignment vertical="center"/>
    </xf>
    <xf numFmtId="38" fontId="3" fillId="0" borderId="5" xfId="2" applyFont="1" applyFill="1" applyBorder="1">
      <alignment vertical="center"/>
    </xf>
    <xf numFmtId="38" fontId="3" fillId="0" borderId="29" xfId="2" applyFont="1" applyFill="1" applyBorder="1">
      <alignment vertical="center"/>
    </xf>
    <xf numFmtId="41" fontId="3" fillId="0" borderId="5" xfId="2" applyNumberFormat="1" applyFont="1" applyFill="1" applyBorder="1" applyAlignment="1">
      <alignment horizontal="right" vertical="center"/>
    </xf>
    <xf numFmtId="38" fontId="3" fillId="0" borderId="7" xfId="2" applyFont="1" applyFill="1" applyBorder="1">
      <alignment vertical="center"/>
    </xf>
    <xf numFmtId="38" fontId="3" fillId="0" borderId="40" xfId="2" applyFont="1" applyFill="1" applyBorder="1">
      <alignment vertical="center"/>
    </xf>
    <xf numFmtId="38" fontId="3" fillId="0" borderId="35" xfId="2" applyFont="1" applyFill="1" applyBorder="1">
      <alignment vertical="center"/>
    </xf>
    <xf numFmtId="38" fontId="3" fillId="0" borderId="41" xfId="2" applyFont="1" applyFill="1" applyBorder="1">
      <alignment vertical="center"/>
    </xf>
    <xf numFmtId="38" fontId="3" fillId="0" borderId="42" xfId="2" applyFont="1" applyFill="1" applyBorder="1">
      <alignment vertical="center"/>
    </xf>
    <xf numFmtId="38" fontId="3" fillId="0" borderId="38" xfId="2" applyFont="1" applyFill="1" applyBorder="1">
      <alignment vertical="center"/>
    </xf>
    <xf numFmtId="38" fontId="3" fillId="0" borderId="37" xfId="2" applyFont="1" applyFill="1" applyBorder="1">
      <alignment vertical="center"/>
    </xf>
    <xf numFmtId="38" fontId="3" fillId="0" borderId="43" xfId="2" applyFont="1" applyFill="1" applyBorder="1">
      <alignment vertical="center"/>
    </xf>
    <xf numFmtId="38" fontId="3" fillId="0" borderId="0" xfId="2" applyFont="1" applyFill="1" applyBorder="1">
      <alignment vertical="center"/>
    </xf>
    <xf numFmtId="41" fontId="3" fillId="0" borderId="29" xfId="2" applyNumberFormat="1" applyFont="1" applyFill="1" applyBorder="1" applyAlignment="1">
      <alignment horizontal="right" vertical="center"/>
    </xf>
    <xf numFmtId="41" fontId="3" fillId="0" borderId="35" xfId="2" applyNumberFormat="1" applyFont="1" applyFill="1" applyBorder="1" applyAlignment="1">
      <alignment horizontal="right" vertical="center"/>
    </xf>
    <xf numFmtId="41" fontId="3" fillId="0" borderId="0" xfId="2" applyNumberFormat="1" applyFont="1" applyFill="1" applyBorder="1" applyAlignment="1">
      <alignment horizontal="right" vertical="center"/>
    </xf>
    <xf numFmtId="41" fontId="3" fillId="0" borderId="41" xfId="2" applyNumberFormat="1" applyFont="1" applyFill="1" applyBorder="1" applyAlignment="1">
      <alignment horizontal="right" vertical="center"/>
    </xf>
    <xf numFmtId="41" fontId="3" fillId="0" borderId="43" xfId="2" applyNumberFormat="1" applyFont="1" applyFill="1" applyBorder="1" applyAlignment="1">
      <alignment horizontal="right" vertical="center"/>
    </xf>
    <xf numFmtId="177" fontId="4" fillId="0" borderId="0" xfId="2" applyNumberFormat="1" applyFont="1" applyFill="1" applyBorder="1" applyAlignment="1">
      <alignment vertical="center"/>
    </xf>
    <xf numFmtId="176" fontId="2" fillId="0" borderId="32" xfId="2" applyNumberFormat="1" applyFont="1" applyFill="1" applyBorder="1" applyAlignment="1">
      <alignment horizontal="center" vertical="center"/>
    </xf>
    <xf numFmtId="176" fontId="2" fillId="0" borderId="49" xfId="2" applyNumberFormat="1" applyFont="1" applyFill="1" applyBorder="1" applyAlignment="1">
      <alignment vertical="center"/>
    </xf>
    <xf numFmtId="176" fontId="2" fillId="0" borderId="41" xfId="0" applyNumberFormat="1" applyFont="1" applyFill="1" applyBorder="1" applyAlignment="1">
      <alignment vertical="center"/>
    </xf>
    <xf numFmtId="176" fontId="2" fillId="0" borderId="3" xfId="0" applyNumberFormat="1" applyFont="1" applyFill="1" applyBorder="1" applyAlignment="1">
      <alignment vertical="center"/>
    </xf>
    <xf numFmtId="176" fontId="2" fillId="0" borderId="37" xfId="2" applyNumberFormat="1" applyFont="1" applyFill="1" applyBorder="1" applyAlignment="1">
      <alignment vertical="center"/>
    </xf>
    <xf numFmtId="177" fontId="4" fillId="0" borderId="66" xfId="2" applyNumberFormat="1" applyFont="1" applyFill="1" applyBorder="1" applyAlignment="1">
      <alignment vertical="center"/>
    </xf>
    <xf numFmtId="177" fontId="4" fillId="0" borderId="68" xfId="2" applyNumberFormat="1" applyFont="1" applyFill="1" applyBorder="1" applyAlignment="1">
      <alignment vertical="center"/>
    </xf>
    <xf numFmtId="176" fontId="2" fillId="0" borderId="2" xfId="2" applyNumberFormat="1" applyFont="1" applyFill="1" applyBorder="1" applyAlignment="1">
      <alignment horizontal="center" vertical="center"/>
    </xf>
    <xf numFmtId="176" fontId="2" fillId="0" borderId="3" xfId="2" applyNumberFormat="1" applyFont="1" applyFill="1" applyBorder="1" applyAlignment="1">
      <alignment horizontal="center" vertical="center"/>
    </xf>
    <xf numFmtId="176" fontId="2" fillId="0" borderId="6" xfId="2" applyNumberFormat="1" applyFont="1" applyFill="1" applyBorder="1" applyAlignment="1">
      <alignment vertical="center"/>
    </xf>
    <xf numFmtId="176" fontId="2" fillId="0" borderId="7" xfId="0" applyNumberFormat="1" applyFont="1" applyFill="1" applyBorder="1" applyAlignment="1">
      <alignment vertical="center"/>
    </xf>
    <xf numFmtId="176" fontId="2" fillId="0" borderId="8" xfId="0" applyNumberFormat="1" applyFont="1" applyFill="1" applyBorder="1" applyAlignment="1">
      <alignment vertical="center"/>
    </xf>
    <xf numFmtId="176" fontId="2" fillId="0" borderId="9" xfId="0" applyNumberFormat="1" applyFont="1" applyFill="1" applyBorder="1" applyAlignment="1">
      <alignment vertical="center"/>
    </xf>
    <xf numFmtId="176" fontId="2" fillId="0" borderId="10" xfId="0" applyNumberFormat="1" applyFont="1" applyFill="1" applyBorder="1" applyAlignment="1">
      <alignment vertical="center"/>
    </xf>
    <xf numFmtId="176" fontId="2" fillId="0" borderId="0" xfId="7" applyNumberFormat="1" applyFont="1" applyFill="1" applyAlignment="1">
      <alignment vertical="center"/>
    </xf>
    <xf numFmtId="176" fontId="2" fillId="0" borderId="0" xfId="2" applyNumberFormat="1" applyFont="1" applyFill="1" applyAlignment="1">
      <alignment vertical="center"/>
    </xf>
    <xf numFmtId="176" fontId="2" fillId="0" borderId="0" xfId="0" applyNumberFormat="1" applyFont="1" applyFill="1" applyBorder="1" applyAlignment="1">
      <alignment horizontal="center" vertical="center" wrapText="1"/>
    </xf>
    <xf numFmtId="176" fontId="2" fillId="0" borderId="11" xfId="2" applyNumberFormat="1" applyFont="1" applyFill="1" applyBorder="1" applyAlignment="1">
      <alignment horizontal="center" vertical="center"/>
    </xf>
    <xf numFmtId="176" fontId="2" fillId="0" borderId="12" xfId="0" applyNumberFormat="1" applyFont="1" applyFill="1" applyBorder="1" applyAlignment="1">
      <alignment horizontal="center" vertical="center"/>
    </xf>
    <xf numFmtId="176" fontId="2" fillId="0" borderId="13" xfId="0" applyNumberFormat="1" applyFont="1" applyFill="1" applyBorder="1" applyAlignment="1">
      <alignment vertical="center" wrapText="1"/>
    </xf>
    <xf numFmtId="176" fontId="2" fillId="0" borderId="14" xfId="0" applyNumberFormat="1" applyFont="1" applyFill="1" applyBorder="1" applyAlignment="1">
      <alignment vertical="center" wrapText="1"/>
    </xf>
    <xf numFmtId="176" fontId="2" fillId="0" borderId="15" xfId="0" applyNumberFormat="1" applyFont="1" applyFill="1" applyBorder="1" applyAlignment="1">
      <alignment vertical="center" wrapText="1"/>
    </xf>
    <xf numFmtId="176" fontId="2" fillId="0" borderId="14" xfId="7" applyNumberFormat="1" applyFont="1" applyFill="1" applyBorder="1" applyAlignment="1">
      <alignment vertical="center" wrapText="1"/>
    </xf>
    <xf numFmtId="176" fontId="2" fillId="0" borderId="3" xfId="0" applyNumberFormat="1" applyFont="1" applyFill="1" applyBorder="1" applyAlignment="1">
      <alignment horizontal="center" vertical="center"/>
    </xf>
    <xf numFmtId="176" fontId="2" fillId="0" borderId="16" xfId="2" applyNumberFormat="1" applyFont="1" applyFill="1" applyBorder="1" applyAlignment="1">
      <alignment horizontal="center" vertical="center"/>
    </xf>
    <xf numFmtId="176" fontId="2" fillId="0" borderId="9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Alignment="1">
      <alignment vertical="center"/>
    </xf>
    <xf numFmtId="177" fontId="4" fillId="0" borderId="25" xfId="2" applyNumberFormat="1" applyFont="1" applyFill="1" applyBorder="1" applyAlignment="1">
      <alignment vertical="center"/>
    </xf>
    <xf numFmtId="177" fontId="4" fillId="0" borderId="26" xfId="2" applyNumberFormat="1" applyFont="1" applyFill="1" applyBorder="1" applyAlignment="1">
      <alignment vertical="center"/>
    </xf>
    <xf numFmtId="177" fontId="4" fillId="0" borderId="27" xfId="2" applyNumberFormat="1" applyFont="1" applyFill="1" applyBorder="1" applyAlignment="1">
      <alignment vertical="center"/>
    </xf>
    <xf numFmtId="177" fontId="4" fillId="0" borderId="6" xfId="2" applyNumberFormat="1" applyFont="1" applyFill="1" applyBorder="1" applyAlignment="1">
      <alignment vertical="center"/>
    </xf>
    <xf numFmtId="177" fontId="4" fillId="0" borderId="28" xfId="2" applyNumberFormat="1" applyFont="1" applyFill="1" applyBorder="1" applyAlignment="1">
      <alignment vertical="center"/>
    </xf>
    <xf numFmtId="177" fontId="4" fillId="0" borderId="10" xfId="2" applyNumberFormat="1" applyFont="1" applyFill="1" applyBorder="1" applyAlignment="1">
      <alignment vertical="center"/>
    </xf>
    <xf numFmtId="177" fontId="4" fillId="0" borderId="5" xfId="2" applyNumberFormat="1" applyFont="1" applyFill="1" applyBorder="1" applyAlignment="1">
      <alignment vertical="center"/>
    </xf>
    <xf numFmtId="177" fontId="4" fillId="0" borderId="9" xfId="2" applyNumberFormat="1" applyFont="1" applyFill="1" applyBorder="1" applyAlignment="1">
      <alignment vertical="center"/>
    </xf>
    <xf numFmtId="176" fontId="2" fillId="0" borderId="48" xfId="2" applyNumberFormat="1" applyFont="1" applyFill="1" applyBorder="1" applyAlignment="1">
      <alignment vertical="center"/>
    </xf>
    <xf numFmtId="176" fontId="2" fillId="0" borderId="46" xfId="2" applyNumberFormat="1" applyFont="1" applyFill="1" applyBorder="1" applyAlignment="1">
      <alignment vertical="center"/>
    </xf>
    <xf numFmtId="177" fontId="4" fillId="0" borderId="49" xfId="2" applyNumberFormat="1" applyFont="1" applyFill="1" applyBorder="1" applyAlignment="1">
      <alignment vertical="center"/>
    </xf>
    <xf numFmtId="177" fontId="4" fillId="0" borderId="41" xfId="2" applyNumberFormat="1" applyFont="1" applyFill="1" applyBorder="1" applyAlignment="1">
      <alignment vertical="center"/>
    </xf>
    <xf numFmtId="177" fontId="4" fillId="0" borderId="44" xfId="2" applyNumberFormat="1" applyFont="1" applyFill="1" applyBorder="1" applyAlignment="1">
      <alignment vertical="center"/>
    </xf>
    <xf numFmtId="176" fontId="2" fillId="0" borderId="45" xfId="7" applyNumberFormat="1" applyFont="1" applyFill="1" applyBorder="1" applyAlignment="1">
      <alignment vertical="center"/>
    </xf>
    <xf numFmtId="177" fontId="4" fillId="0" borderId="52" xfId="2" applyNumberFormat="1" applyFont="1" applyFill="1" applyBorder="1" applyAlignment="1">
      <alignment vertical="center"/>
    </xf>
    <xf numFmtId="177" fontId="4" fillId="0" borderId="53" xfId="2" applyNumberFormat="1" applyFont="1" applyFill="1" applyBorder="1" applyAlignment="1">
      <alignment vertical="center"/>
    </xf>
    <xf numFmtId="176" fontId="1" fillId="0" borderId="54" xfId="0" applyNumberFormat="1" applyFont="1" applyFill="1" applyBorder="1" applyAlignment="1">
      <alignment vertical="center"/>
    </xf>
    <xf numFmtId="176" fontId="2" fillId="0" borderId="53" xfId="7" applyNumberFormat="1" applyFont="1" applyFill="1" applyBorder="1" applyAlignment="1">
      <alignment vertical="center"/>
    </xf>
    <xf numFmtId="177" fontId="4" fillId="0" borderId="54" xfId="2" applyNumberFormat="1" applyFont="1" applyFill="1" applyBorder="1" applyAlignment="1">
      <alignment vertical="center"/>
    </xf>
    <xf numFmtId="176" fontId="2" fillId="0" borderId="44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0" xfId="2" applyNumberFormat="1" applyFont="1" applyFill="1" applyBorder="1" applyAlignment="1">
      <alignment vertical="center"/>
    </xf>
    <xf numFmtId="176" fontId="2" fillId="0" borderId="37" xfId="0" applyNumberFormat="1" applyFont="1" applyFill="1" applyBorder="1" applyAlignment="1">
      <alignment vertical="center"/>
    </xf>
    <xf numFmtId="176" fontId="2" fillId="0" borderId="0" xfId="2" applyNumberFormat="1" applyFont="1" applyFill="1" applyBorder="1" applyAlignment="1">
      <alignment horizontal="center" vertical="center"/>
    </xf>
    <xf numFmtId="177" fontId="4" fillId="0" borderId="22" xfId="2" applyNumberFormat="1" applyFont="1" applyFill="1" applyBorder="1" applyAlignment="1">
      <alignment vertical="center"/>
    </xf>
    <xf numFmtId="176" fontId="2" fillId="0" borderId="11" xfId="0" applyNumberFormat="1" applyFont="1" applyFill="1" applyBorder="1" applyAlignment="1">
      <alignment vertical="center"/>
    </xf>
    <xf numFmtId="177" fontId="4" fillId="0" borderId="23" xfId="2" applyNumberFormat="1" applyFont="1" applyFill="1" applyBorder="1" applyAlignment="1">
      <alignment vertical="center"/>
    </xf>
    <xf numFmtId="177" fontId="4" fillId="0" borderId="17" xfId="2" applyNumberFormat="1" applyFont="1" applyFill="1" applyBorder="1" applyAlignment="1">
      <alignment vertical="center"/>
    </xf>
    <xf numFmtId="177" fontId="4" fillId="0" borderId="24" xfId="2" applyNumberFormat="1" applyFont="1" applyFill="1" applyBorder="1" applyAlignment="1">
      <alignment vertical="center"/>
    </xf>
    <xf numFmtId="177" fontId="4" fillId="0" borderId="29" xfId="2" applyNumberFormat="1" applyFont="1" applyFill="1" applyBorder="1" applyAlignment="1">
      <alignment vertical="center"/>
    </xf>
    <xf numFmtId="177" fontId="4" fillId="0" borderId="20" xfId="2" applyNumberFormat="1" applyFont="1" applyFill="1" applyBorder="1" applyAlignment="1">
      <alignment vertical="center"/>
    </xf>
    <xf numFmtId="176" fontId="2" fillId="0" borderId="72" xfId="0" applyNumberFormat="1" applyFont="1" applyFill="1" applyBorder="1" applyAlignment="1">
      <alignment vertical="center"/>
    </xf>
    <xf numFmtId="177" fontId="4" fillId="0" borderId="30" xfId="2" applyNumberFormat="1" applyFont="1" applyFill="1" applyBorder="1" applyAlignment="1">
      <alignment vertical="center"/>
    </xf>
    <xf numFmtId="177" fontId="4" fillId="0" borderId="8" xfId="2" applyNumberFormat="1" applyFont="1" applyFill="1" applyBorder="1" applyAlignment="1">
      <alignment vertical="center"/>
    </xf>
    <xf numFmtId="177" fontId="4" fillId="0" borderId="38" xfId="2" applyNumberFormat="1" applyFont="1" applyFill="1" applyBorder="1" applyAlignment="1">
      <alignment vertical="center"/>
    </xf>
    <xf numFmtId="177" fontId="4" fillId="0" borderId="7" xfId="2" applyNumberFormat="1" applyFont="1" applyFill="1" applyBorder="1" applyAlignment="1">
      <alignment vertical="center"/>
    </xf>
    <xf numFmtId="177" fontId="4" fillId="0" borderId="70" xfId="2" applyNumberFormat="1" applyFont="1" applyFill="1" applyBorder="1" applyAlignment="1">
      <alignment vertical="center"/>
    </xf>
    <xf numFmtId="38" fontId="4" fillId="0" borderId="0" xfId="2" applyFont="1" applyAlignment="1"/>
    <xf numFmtId="38" fontId="14" fillId="0" borderId="0" xfId="2" applyFont="1" applyAlignment="1"/>
    <xf numFmtId="176" fontId="2" fillId="0" borderId="9" xfId="0" applyNumberFormat="1" applyFont="1" applyFill="1" applyBorder="1" applyAlignment="1">
      <alignment vertical="center" wrapText="1"/>
    </xf>
    <xf numFmtId="176" fontId="2" fillId="0" borderId="10" xfId="0" applyNumberFormat="1" applyFont="1" applyFill="1" applyBorder="1" applyAlignment="1">
      <alignment vertical="center" wrapText="1"/>
    </xf>
    <xf numFmtId="177" fontId="4" fillId="0" borderId="19" xfId="2" applyNumberFormat="1" applyFont="1" applyFill="1" applyBorder="1" applyAlignment="1">
      <alignment vertical="center"/>
    </xf>
    <xf numFmtId="177" fontId="4" fillId="0" borderId="21" xfId="2" applyNumberFormat="1" applyFont="1" applyFill="1" applyBorder="1" applyAlignment="1">
      <alignment vertical="center"/>
    </xf>
    <xf numFmtId="176" fontId="8" fillId="0" borderId="0" xfId="7" applyNumberFormat="1" applyFont="1" applyFill="1" applyAlignment="1" applyProtection="1">
      <alignment horizontal="left" vertical="center" wrapText="1"/>
      <protection locked="0"/>
    </xf>
    <xf numFmtId="176" fontId="17" fillId="0" borderId="51" xfId="2" applyNumberFormat="1" applyFont="1" applyFill="1" applyBorder="1" applyAlignment="1">
      <alignment vertical="center"/>
    </xf>
    <xf numFmtId="176" fontId="2" fillId="0" borderId="4" xfId="2" applyNumberFormat="1" applyFont="1" applyFill="1" applyBorder="1" applyAlignment="1">
      <alignment vertical="center"/>
    </xf>
    <xf numFmtId="176" fontId="2" fillId="0" borderId="5" xfId="0" applyNumberFormat="1" applyFont="1" applyFill="1" applyBorder="1" applyAlignment="1">
      <alignment vertical="center"/>
    </xf>
    <xf numFmtId="176" fontId="2" fillId="0" borderId="0" xfId="2" applyNumberFormat="1" applyFont="1" applyFill="1" applyBorder="1" applyAlignment="1">
      <alignment vertical="center" wrapText="1"/>
    </xf>
    <xf numFmtId="176" fontId="2" fillId="0" borderId="0" xfId="0" applyNumberFormat="1" applyFont="1" applyFill="1" applyBorder="1" applyAlignment="1">
      <alignment vertical="center" wrapText="1"/>
    </xf>
    <xf numFmtId="176" fontId="2" fillId="0" borderId="4" xfId="2" applyNumberFormat="1" applyFont="1" applyFill="1" applyBorder="1" applyAlignment="1">
      <alignment horizontal="left" vertical="center"/>
    </xf>
    <xf numFmtId="177" fontId="4" fillId="0" borderId="18" xfId="2" applyNumberFormat="1" applyFont="1" applyFill="1" applyBorder="1" applyAlignment="1">
      <alignment vertical="center"/>
    </xf>
    <xf numFmtId="176" fontId="5" fillId="0" borderId="0" xfId="0" applyNumberFormat="1" applyFont="1" applyFill="1" applyAlignment="1">
      <alignment vertical="center"/>
    </xf>
    <xf numFmtId="176" fontId="10" fillId="0" borderId="0" xfId="0" applyNumberFormat="1" applyFont="1" applyFill="1" applyAlignment="1">
      <alignment vertical="center"/>
    </xf>
    <xf numFmtId="0" fontId="1" fillId="0" borderId="0" xfId="4" applyFont="1"/>
    <xf numFmtId="182" fontId="1" fillId="0" borderId="0" xfId="4" applyNumberFormat="1" applyFont="1"/>
    <xf numFmtId="0" fontId="1" fillId="0" borderId="2" xfId="0" applyFont="1" applyBorder="1" applyAlignment="1">
      <alignment horizontal="center"/>
    </xf>
    <xf numFmtId="182" fontId="4" fillId="0" borderId="3" xfId="0" applyNumberFormat="1" applyFont="1" applyBorder="1" applyAlignment="1">
      <alignment horizontal="center"/>
    </xf>
    <xf numFmtId="0" fontId="1" fillId="0" borderId="30" xfId="0" applyFont="1" applyBorder="1" applyAlignment="1"/>
    <xf numFmtId="0" fontId="1" fillId="0" borderId="30" xfId="0" applyFont="1" applyBorder="1" applyAlignment="1">
      <alignment horizontal="center"/>
    </xf>
    <xf numFmtId="182" fontId="1" fillId="0" borderId="8" xfId="0" applyNumberFormat="1" applyFont="1" applyBorder="1" applyAlignment="1">
      <alignment horizontal="right"/>
    </xf>
    <xf numFmtId="0" fontId="1" fillId="0" borderId="5" xfId="0" applyFont="1" applyBorder="1" applyAlignment="1"/>
    <xf numFmtId="0" fontId="1" fillId="0" borderId="5" xfId="0" applyFont="1" applyBorder="1" applyAlignment="1">
      <alignment horizontal="center"/>
    </xf>
    <xf numFmtId="182" fontId="1" fillId="0" borderId="9" xfId="0" applyNumberFormat="1" applyFont="1" applyBorder="1" applyAlignment="1">
      <alignment horizontal="right"/>
    </xf>
    <xf numFmtId="182" fontId="1" fillId="0" borderId="9" xfId="0" applyNumberFormat="1" applyFont="1" applyBorder="1" applyAlignment="1">
      <alignment horizontal="left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182" fontId="1" fillId="0" borderId="44" xfId="0" applyNumberFormat="1" applyFont="1" applyBorder="1" applyAlignment="1">
      <alignment horizontal="right" vertical="center"/>
    </xf>
    <xf numFmtId="182" fontId="1" fillId="0" borderId="9" xfId="0" applyNumberFormat="1" applyFont="1" applyFill="1" applyBorder="1" applyAlignment="1">
      <alignment horizontal="right"/>
    </xf>
    <xf numFmtId="0" fontId="1" fillId="0" borderId="41" xfId="0" applyFont="1" applyBorder="1" applyAlignment="1"/>
    <xf numFmtId="0" fontId="1" fillId="0" borderId="41" xfId="0" applyFont="1" applyBorder="1" applyAlignment="1">
      <alignment horizontal="center"/>
    </xf>
    <xf numFmtId="182" fontId="1" fillId="0" borderId="44" xfId="0" applyNumberFormat="1" applyFont="1" applyBorder="1" applyAlignment="1">
      <alignment horizontal="right"/>
    </xf>
    <xf numFmtId="38" fontId="0" fillId="0" borderId="39" xfId="2" applyFont="1" applyFill="1" applyBorder="1" applyAlignment="1">
      <alignment horizontal="center"/>
    </xf>
    <xf numFmtId="182" fontId="0" fillId="0" borderId="47" xfId="0" applyNumberFormat="1" applyFont="1" applyBorder="1" applyAlignment="1"/>
    <xf numFmtId="38" fontId="0" fillId="0" borderId="5" xfId="2" applyFont="1" applyFill="1" applyBorder="1" applyAlignment="1">
      <alignment horizontal="center"/>
    </xf>
    <xf numFmtId="182" fontId="0" fillId="0" borderId="9" xfId="0" applyNumberFormat="1" applyFont="1" applyBorder="1" applyAlignment="1"/>
    <xf numFmtId="182" fontId="0" fillId="0" borderId="10" xfId="0" applyNumberFormat="1" applyFont="1" applyBorder="1" applyAlignment="1"/>
    <xf numFmtId="182" fontId="0" fillId="0" borderId="0" xfId="0" applyNumberFormat="1" applyFont="1" applyAlignment="1"/>
    <xf numFmtId="181" fontId="12" fillId="0" borderId="39" xfId="3" applyNumberFormat="1" applyFont="1" applyFill="1" applyBorder="1"/>
    <xf numFmtId="181" fontId="12" fillId="0" borderId="47" xfId="3" applyNumberFormat="1" applyFont="1" applyFill="1" applyBorder="1"/>
    <xf numFmtId="38" fontId="12" fillId="0" borderId="0" xfId="2" applyFont="1" applyBorder="1" applyAlignment="1">
      <alignment horizontal="right"/>
    </xf>
    <xf numFmtId="38" fontId="3" fillId="3" borderId="5" xfId="2" applyFont="1" applyFill="1" applyBorder="1">
      <alignment vertical="center"/>
    </xf>
    <xf numFmtId="41" fontId="3" fillId="3" borderId="5" xfId="2" applyNumberFormat="1" applyFont="1" applyFill="1" applyBorder="1" applyAlignment="1">
      <alignment horizontal="right" vertical="center"/>
    </xf>
    <xf numFmtId="38" fontId="3" fillId="0" borderId="37" xfId="2" applyFont="1" applyBorder="1">
      <alignment vertical="center"/>
    </xf>
    <xf numFmtId="180" fontId="3" fillId="0" borderId="5" xfId="2" applyNumberFormat="1" applyFont="1" applyFill="1" applyBorder="1">
      <alignment vertical="center"/>
    </xf>
    <xf numFmtId="180" fontId="3" fillId="0" borderId="7" xfId="2" applyNumberFormat="1" applyFont="1" applyFill="1" applyBorder="1">
      <alignment vertical="center"/>
    </xf>
    <xf numFmtId="176" fontId="0" fillId="0" borderId="54" xfId="0" applyNumberFormat="1" applyFont="1" applyFill="1" applyBorder="1" applyAlignment="1">
      <alignment vertical="center"/>
    </xf>
    <xf numFmtId="177" fontId="4" fillId="0" borderId="50" xfId="2" applyNumberFormat="1" applyFont="1" applyFill="1" applyBorder="1" applyAlignment="1">
      <alignment vertical="center"/>
    </xf>
    <xf numFmtId="177" fontId="4" fillId="0" borderId="3" xfId="2" applyNumberFormat="1" applyFont="1" applyFill="1" applyBorder="1" applyAlignment="1">
      <alignment vertical="center"/>
    </xf>
    <xf numFmtId="176" fontId="4" fillId="0" borderId="20" xfId="0" applyNumberFormat="1" applyFont="1" applyFill="1" applyBorder="1" applyAlignment="1">
      <alignment vertical="center"/>
    </xf>
    <xf numFmtId="176" fontId="4" fillId="0" borderId="50" xfId="0" applyNumberFormat="1" applyFont="1" applyFill="1" applyBorder="1" applyAlignment="1">
      <alignment vertical="center"/>
    </xf>
    <xf numFmtId="38" fontId="3" fillId="0" borderId="19" xfId="2" applyFont="1" applyFill="1" applyBorder="1">
      <alignment vertical="center"/>
    </xf>
    <xf numFmtId="38" fontId="3" fillId="0" borderId="66" xfId="2" applyFont="1" applyFill="1" applyBorder="1" applyAlignment="1">
      <alignment horizontal="center" vertical="center"/>
    </xf>
    <xf numFmtId="38" fontId="3" fillId="0" borderId="18" xfId="2" applyFont="1" applyFill="1" applyBorder="1">
      <alignment vertical="center"/>
    </xf>
    <xf numFmtId="38" fontId="3" fillId="0" borderId="21" xfId="2" applyFont="1" applyFill="1" applyBorder="1">
      <alignment vertical="center"/>
    </xf>
    <xf numFmtId="180" fontId="3" fillId="0" borderId="18" xfId="2" applyNumberFormat="1" applyFont="1" applyFill="1" applyBorder="1">
      <alignment vertical="center"/>
    </xf>
    <xf numFmtId="180" fontId="3" fillId="0" borderId="19" xfId="2" applyNumberFormat="1" applyFont="1" applyFill="1" applyBorder="1">
      <alignment vertical="center"/>
    </xf>
    <xf numFmtId="180" fontId="3" fillId="0" borderId="21" xfId="2" applyNumberFormat="1" applyFont="1" applyFill="1" applyBorder="1">
      <alignment vertical="center"/>
    </xf>
    <xf numFmtId="38" fontId="3" fillId="0" borderId="64" xfId="2" applyFont="1" applyFill="1" applyBorder="1">
      <alignment vertical="center"/>
    </xf>
    <xf numFmtId="38" fontId="3" fillId="0" borderId="71" xfId="2" applyFont="1" applyFill="1" applyBorder="1">
      <alignment vertical="center"/>
    </xf>
    <xf numFmtId="41" fontId="3" fillId="0" borderId="19" xfId="2" applyNumberFormat="1" applyFont="1" applyFill="1" applyBorder="1" applyAlignment="1">
      <alignment horizontal="right" vertical="center"/>
    </xf>
    <xf numFmtId="41" fontId="3" fillId="0" borderId="72" xfId="2" applyNumberFormat="1" applyFont="1" applyFill="1" applyBorder="1" applyAlignment="1">
      <alignment horizontal="right" vertical="center"/>
    </xf>
    <xf numFmtId="38" fontId="3" fillId="0" borderId="72" xfId="2" applyFont="1" applyFill="1" applyBorder="1">
      <alignment vertical="center"/>
    </xf>
    <xf numFmtId="176" fontId="2" fillId="0" borderId="4" xfId="2" applyNumberFormat="1" applyFont="1" applyFill="1" applyBorder="1" applyAlignment="1">
      <alignment vertical="center"/>
    </xf>
    <xf numFmtId="176" fontId="2" fillId="0" borderId="5" xfId="0" applyNumberFormat="1" applyFont="1" applyFill="1" applyBorder="1" applyAlignment="1">
      <alignment vertical="center"/>
    </xf>
    <xf numFmtId="176" fontId="2" fillId="0" borderId="4" xfId="2" applyNumberFormat="1" applyFont="1" applyFill="1" applyBorder="1" applyAlignment="1">
      <alignment horizontal="left" vertical="center"/>
    </xf>
    <xf numFmtId="176" fontId="17" fillId="0" borderId="51" xfId="2" applyNumberFormat="1" applyFont="1" applyFill="1" applyBorder="1" applyAlignment="1">
      <alignment vertical="center"/>
    </xf>
    <xf numFmtId="176" fontId="2" fillId="0" borderId="9" xfId="0" applyNumberFormat="1" applyFont="1" applyFill="1" applyBorder="1" applyAlignment="1">
      <alignment vertical="center" wrapText="1"/>
    </xf>
    <xf numFmtId="176" fontId="2" fillId="0" borderId="10" xfId="0" applyNumberFormat="1" applyFont="1" applyFill="1" applyBorder="1" applyAlignment="1">
      <alignment vertical="center" wrapText="1"/>
    </xf>
    <xf numFmtId="176" fontId="5" fillId="0" borderId="0" xfId="0" applyNumberFormat="1" applyFont="1" applyFill="1" applyAlignment="1">
      <alignment vertical="center"/>
    </xf>
    <xf numFmtId="177" fontId="4" fillId="0" borderId="21" xfId="2" applyNumberFormat="1" applyFont="1" applyFill="1" applyBorder="1" applyAlignment="1">
      <alignment vertical="center"/>
    </xf>
    <xf numFmtId="177" fontId="4" fillId="0" borderId="19" xfId="2" applyNumberFormat="1" applyFont="1" applyFill="1" applyBorder="1" applyAlignment="1">
      <alignment vertical="center"/>
    </xf>
    <xf numFmtId="177" fontId="4" fillId="0" borderId="18" xfId="2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176" fontId="2" fillId="0" borderId="0" xfId="2" applyNumberFormat="1" applyFont="1" applyFill="1" applyBorder="1" applyAlignment="1">
      <alignment vertical="center" wrapText="1"/>
    </xf>
    <xf numFmtId="176" fontId="2" fillId="0" borderId="0" xfId="0" applyNumberFormat="1" applyFont="1" applyFill="1" applyBorder="1" applyAlignment="1">
      <alignment vertical="center" wrapText="1"/>
    </xf>
    <xf numFmtId="176" fontId="2" fillId="0" borderId="4" xfId="2" applyNumberFormat="1" applyFont="1" applyFill="1" applyBorder="1" applyAlignment="1">
      <alignment vertical="center"/>
    </xf>
    <xf numFmtId="176" fontId="2" fillId="0" borderId="5" xfId="0" applyNumberFormat="1" applyFont="1" applyFill="1" applyBorder="1" applyAlignment="1">
      <alignment vertical="center"/>
    </xf>
    <xf numFmtId="176" fontId="2" fillId="0" borderId="4" xfId="2" applyNumberFormat="1" applyFont="1" applyFill="1" applyBorder="1" applyAlignment="1">
      <alignment horizontal="left" vertical="center"/>
    </xf>
    <xf numFmtId="176" fontId="17" fillId="0" borderId="51" xfId="2" applyNumberFormat="1" applyFont="1" applyFill="1" applyBorder="1" applyAlignment="1">
      <alignment vertical="center"/>
    </xf>
    <xf numFmtId="176" fontId="2" fillId="0" borderId="9" xfId="0" applyNumberFormat="1" applyFont="1" applyFill="1" applyBorder="1" applyAlignment="1">
      <alignment vertical="center" wrapText="1"/>
    </xf>
    <xf numFmtId="176" fontId="2" fillId="0" borderId="10" xfId="0" applyNumberFormat="1" applyFont="1" applyFill="1" applyBorder="1" applyAlignment="1">
      <alignment vertical="center" wrapText="1"/>
    </xf>
    <xf numFmtId="176" fontId="8" fillId="0" borderId="0" xfId="7" applyNumberFormat="1" applyFont="1" applyFill="1" applyAlignment="1" applyProtection="1">
      <alignment horizontal="left" vertical="center" wrapText="1"/>
      <protection locked="0"/>
    </xf>
    <xf numFmtId="176" fontId="5" fillId="0" borderId="0" xfId="0" applyNumberFormat="1" applyFont="1" applyFill="1" applyAlignment="1">
      <alignment vertical="center"/>
    </xf>
    <xf numFmtId="177" fontId="4" fillId="0" borderId="21" xfId="2" applyNumberFormat="1" applyFont="1" applyFill="1" applyBorder="1" applyAlignment="1">
      <alignment vertical="center"/>
    </xf>
    <xf numFmtId="177" fontId="4" fillId="0" borderId="19" xfId="2" applyNumberFormat="1" applyFont="1" applyFill="1" applyBorder="1" applyAlignment="1">
      <alignment vertical="center"/>
    </xf>
    <xf numFmtId="177" fontId="4" fillId="0" borderId="18" xfId="2" applyNumberFormat="1" applyFont="1" applyFill="1" applyBorder="1" applyAlignment="1">
      <alignment vertical="center"/>
    </xf>
    <xf numFmtId="177" fontId="4" fillId="0" borderId="73" xfId="2" applyNumberFormat="1" applyFont="1" applyFill="1" applyBorder="1" applyAlignment="1">
      <alignment vertical="center"/>
    </xf>
    <xf numFmtId="181" fontId="12" fillId="0" borderId="58" xfId="3" applyNumberFormat="1" applyFont="1" applyFill="1" applyBorder="1"/>
    <xf numFmtId="177" fontId="4" fillId="0" borderId="11" xfId="2" applyNumberFormat="1" applyFont="1" applyFill="1" applyBorder="1" applyAlignment="1">
      <alignment vertical="center"/>
    </xf>
    <xf numFmtId="0" fontId="0" fillId="0" borderId="58" xfId="0" applyFont="1" applyBorder="1" applyAlignment="1">
      <alignment horizontal="center" vertical="center" wrapText="1"/>
    </xf>
    <xf numFmtId="0" fontId="0" fillId="0" borderId="39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0" borderId="60" xfId="0" applyFont="1" applyBorder="1" applyAlignment="1">
      <alignment horizontal="center" vertical="center" wrapText="1"/>
    </xf>
    <xf numFmtId="0" fontId="0" fillId="0" borderId="35" xfId="0" applyFont="1" applyBorder="1" applyAlignment="1">
      <alignment horizontal="center" vertical="center" wrapText="1"/>
    </xf>
    <xf numFmtId="0" fontId="0" fillId="0" borderId="61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 wrapText="1"/>
    </xf>
    <xf numFmtId="0" fontId="0" fillId="0" borderId="41" xfId="0" applyFont="1" applyBorder="1" applyAlignment="1">
      <alignment horizontal="left" vertical="center"/>
    </xf>
    <xf numFmtId="0" fontId="0" fillId="0" borderId="30" xfId="0" applyFont="1" applyBorder="1" applyAlignment="1">
      <alignment horizontal="left" vertical="center"/>
    </xf>
    <xf numFmtId="0" fontId="1" fillId="0" borderId="41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82" fontId="0" fillId="0" borderId="44" xfId="0" applyNumberFormat="1" applyFont="1" applyBorder="1" applyAlignment="1">
      <alignment horizontal="right" vertical="center"/>
    </xf>
    <xf numFmtId="182" fontId="0" fillId="0" borderId="8" xfId="0" applyNumberFormat="1" applyFont="1" applyBorder="1" applyAlignment="1">
      <alignment horizontal="right" vertical="center"/>
    </xf>
    <xf numFmtId="182" fontId="1" fillId="0" borderId="9" xfId="0" applyNumberFormat="1" applyFont="1" applyBorder="1" applyAlignment="1">
      <alignment horizontal="right" vertical="center"/>
    </xf>
    <xf numFmtId="0" fontId="1" fillId="0" borderId="48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0" fillId="0" borderId="5" xfId="0" applyFont="1" applyBorder="1" applyAlignment="1">
      <alignment vertical="center"/>
    </xf>
    <xf numFmtId="0" fontId="0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3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30" xfId="0" applyFont="1" applyBorder="1" applyAlignment="1">
      <alignment vertical="center"/>
    </xf>
    <xf numFmtId="0" fontId="1" fillId="0" borderId="41" xfId="0" applyFont="1" applyBorder="1" applyAlignment="1">
      <alignment vertical="center"/>
    </xf>
    <xf numFmtId="0" fontId="1" fillId="0" borderId="49" xfId="0" applyFont="1" applyBorder="1" applyAlignment="1">
      <alignment vertical="center" textRotation="255" wrapText="1"/>
    </xf>
    <xf numFmtId="0" fontId="1" fillId="0" borderId="60" xfId="0" applyFont="1" applyBorder="1" applyAlignment="1">
      <alignment vertical="center" textRotation="255" wrapText="1"/>
    </xf>
    <xf numFmtId="0" fontId="1" fillId="0" borderId="62" xfId="0" applyFont="1" applyBorder="1" applyAlignment="1">
      <alignment vertical="center" textRotation="255" wrapText="1"/>
    </xf>
    <xf numFmtId="38" fontId="12" fillId="0" borderId="20" xfId="3" applyFont="1" applyFill="1" applyBorder="1" applyAlignment="1">
      <alignment vertical="center" wrapText="1"/>
    </xf>
    <xf numFmtId="38" fontId="12" fillId="0" borderId="22" xfId="3" applyFont="1" applyFill="1" applyBorder="1" applyAlignment="1">
      <alignment vertical="center" wrapText="1"/>
    </xf>
    <xf numFmtId="38" fontId="12" fillId="0" borderId="0" xfId="3" applyFont="1" applyFill="1" applyAlignment="1">
      <alignment vertical="center"/>
    </xf>
    <xf numFmtId="38" fontId="7" fillId="2" borderId="0" xfId="3" applyFont="1" applyFill="1" applyBorder="1" applyAlignment="1">
      <alignment horizontal="left" vertical="center"/>
    </xf>
    <xf numFmtId="38" fontId="12" fillId="0" borderId="17" xfId="3" applyFont="1" applyFill="1" applyBorder="1" applyAlignment="1">
      <alignment vertical="center" wrapText="1"/>
    </xf>
    <xf numFmtId="38" fontId="12" fillId="0" borderId="23" xfId="3" applyFont="1" applyFill="1" applyBorder="1" applyAlignment="1">
      <alignment vertical="center"/>
    </xf>
    <xf numFmtId="38" fontId="12" fillId="0" borderId="24" xfId="3" applyFont="1" applyFill="1" applyBorder="1" applyAlignment="1">
      <alignment vertical="center"/>
    </xf>
    <xf numFmtId="38" fontId="12" fillId="0" borderId="56" xfId="3" applyFont="1" applyFill="1" applyBorder="1" applyAlignment="1">
      <alignment horizontal="center" vertical="center"/>
    </xf>
    <xf numFmtId="38" fontId="12" fillId="0" borderId="39" xfId="3" applyFont="1" applyFill="1" applyBorder="1" applyAlignment="1">
      <alignment horizontal="center" vertical="center"/>
    </xf>
    <xf numFmtId="38" fontId="12" fillId="0" borderId="59" xfId="3" applyFont="1" applyFill="1" applyBorder="1" applyAlignment="1">
      <alignment horizontal="center" vertical="center"/>
    </xf>
    <xf numFmtId="38" fontId="12" fillId="0" borderId="63" xfId="3" applyFont="1" applyFill="1" applyBorder="1" applyAlignment="1">
      <alignment horizontal="center" vertical="center"/>
    </xf>
    <xf numFmtId="38" fontId="12" fillId="0" borderId="64" xfId="3" applyFont="1" applyFill="1" applyBorder="1" applyAlignment="1">
      <alignment horizontal="center" vertical="center"/>
    </xf>
    <xf numFmtId="38" fontId="12" fillId="0" borderId="23" xfId="3" applyFont="1" applyFill="1" applyBorder="1" applyAlignment="1">
      <alignment vertical="center" wrapText="1"/>
    </xf>
    <xf numFmtId="38" fontId="4" fillId="0" borderId="0" xfId="2" applyFont="1" applyAlignment="1"/>
    <xf numFmtId="38" fontId="16" fillId="0" borderId="0" xfId="2" applyFont="1" applyAlignment="1">
      <alignment vertical="center" wrapText="1"/>
    </xf>
    <xf numFmtId="0" fontId="1" fillId="0" borderId="0" xfId="0" applyFont="1" applyAlignment="1">
      <alignment vertical="center" wrapText="1"/>
    </xf>
    <xf numFmtId="38" fontId="3" fillId="0" borderId="4" xfId="2" applyFont="1" applyBorder="1" applyAlignment="1">
      <alignment vertical="center" wrapText="1"/>
    </xf>
    <xf numFmtId="38" fontId="3" fillId="0" borderId="6" xfId="2" applyFont="1" applyBorder="1" applyAlignment="1">
      <alignment vertical="center" wrapText="1"/>
    </xf>
    <xf numFmtId="38" fontId="3" fillId="0" borderId="57" xfId="2" applyFont="1" applyBorder="1" applyAlignment="1">
      <alignment vertical="center" wrapText="1"/>
    </xf>
    <xf numFmtId="38" fontId="14" fillId="0" borderId="0" xfId="2" applyFont="1" applyAlignment="1"/>
    <xf numFmtId="38" fontId="14" fillId="0" borderId="0" xfId="2" applyFont="1" applyAlignment="1">
      <alignment horizontal="center"/>
    </xf>
    <xf numFmtId="176" fontId="2" fillId="0" borderId="0" xfId="2" applyNumberFormat="1" applyFont="1" applyFill="1" applyBorder="1" applyAlignment="1">
      <alignment vertical="center" wrapText="1"/>
    </xf>
    <xf numFmtId="176" fontId="2" fillId="0" borderId="0" xfId="0" applyNumberFormat="1" applyFont="1" applyFill="1" applyBorder="1" applyAlignment="1">
      <alignment vertical="center" wrapText="1"/>
    </xf>
    <xf numFmtId="176" fontId="2" fillId="0" borderId="4" xfId="2" applyNumberFormat="1" applyFont="1" applyFill="1" applyBorder="1" applyAlignment="1">
      <alignment vertical="center"/>
    </xf>
    <xf numFmtId="176" fontId="2" fillId="0" borderId="5" xfId="0" applyNumberFormat="1" applyFont="1" applyFill="1" applyBorder="1" applyAlignment="1">
      <alignment vertical="center"/>
    </xf>
    <xf numFmtId="176" fontId="2" fillId="0" borderId="4" xfId="0" applyNumberFormat="1" applyFont="1" applyFill="1" applyBorder="1" applyAlignment="1">
      <alignment horizontal="left" vertical="center"/>
    </xf>
    <xf numFmtId="176" fontId="2" fillId="0" borderId="5" xfId="0" applyNumberFormat="1" applyFont="1" applyFill="1" applyBorder="1" applyAlignment="1">
      <alignment horizontal="left" vertical="center"/>
    </xf>
    <xf numFmtId="176" fontId="2" fillId="0" borderId="4" xfId="2" applyNumberFormat="1" applyFont="1" applyFill="1" applyBorder="1" applyAlignment="1">
      <alignment vertical="center" wrapText="1"/>
    </xf>
    <xf numFmtId="176" fontId="2" fillId="0" borderId="5" xfId="0" applyNumberFormat="1" applyFont="1" applyFill="1" applyBorder="1" applyAlignment="1">
      <alignment vertical="center" wrapText="1"/>
    </xf>
    <xf numFmtId="176" fontId="2" fillId="0" borderId="4" xfId="2" applyNumberFormat="1" applyFont="1" applyFill="1" applyBorder="1" applyAlignment="1">
      <alignment horizontal="left" vertical="center"/>
    </xf>
    <xf numFmtId="176" fontId="2" fillId="0" borderId="14" xfId="2" applyNumberFormat="1" applyFont="1" applyFill="1" applyBorder="1" applyAlignment="1">
      <alignment vertical="center"/>
    </xf>
    <xf numFmtId="176" fontId="0" fillId="0" borderId="26" xfId="0" applyNumberFormat="1" applyFont="1" applyFill="1" applyBorder="1" applyAlignment="1">
      <alignment vertical="center"/>
    </xf>
    <xf numFmtId="176" fontId="17" fillId="0" borderId="12" xfId="2" applyNumberFormat="1" applyFont="1" applyFill="1" applyBorder="1" applyAlignment="1">
      <alignment horizontal="left" vertical="center"/>
    </xf>
    <xf numFmtId="176" fontId="17" fillId="0" borderId="16" xfId="2" applyNumberFormat="1" applyFont="1" applyFill="1" applyBorder="1" applyAlignment="1">
      <alignment horizontal="left" vertical="center"/>
    </xf>
    <xf numFmtId="176" fontId="2" fillId="0" borderId="6" xfId="2" applyNumberFormat="1" applyFont="1" applyFill="1" applyBorder="1" applyAlignment="1">
      <alignment vertical="center" wrapText="1"/>
    </xf>
    <xf numFmtId="176" fontId="2" fillId="0" borderId="7" xfId="0" applyNumberFormat="1" applyFont="1" applyFill="1" applyBorder="1" applyAlignment="1">
      <alignment vertical="center" wrapText="1"/>
    </xf>
    <xf numFmtId="176" fontId="2" fillId="0" borderId="26" xfId="0" applyNumberFormat="1" applyFont="1" applyFill="1" applyBorder="1" applyAlignment="1">
      <alignment vertical="center"/>
    </xf>
    <xf numFmtId="176" fontId="2" fillId="0" borderId="26" xfId="2" applyNumberFormat="1" applyFont="1" applyFill="1" applyBorder="1" applyAlignment="1">
      <alignment vertical="center"/>
    </xf>
    <xf numFmtId="176" fontId="2" fillId="0" borderId="14" xfId="2" applyNumberFormat="1" applyFont="1" applyFill="1" applyBorder="1" applyAlignment="1">
      <alignment horizontal="left" vertical="center"/>
    </xf>
    <xf numFmtId="176" fontId="2" fillId="0" borderId="26" xfId="0" applyNumberFormat="1" applyFont="1" applyFill="1" applyBorder="1" applyAlignment="1">
      <alignment horizontal="left" vertical="center"/>
    </xf>
    <xf numFmtId="176" fontId="3" fillId="0" borderId="31" xfId="7" applyNumberFormat="1" applyFont="1" applyFill="1" applyBorder="1" applyAlignment="1">
      <alignment vertical="center" wrapText="1"/>
    </xf>
    <xf numFmtId="176" fontId="3" fillId="0" borderId="31" xfId="0" applyNumberFormat="1" applyFont="1" applyFill="1" applyBorder="1" applyAlignment="1">
      <alignment vertical="center" wrapText="1"/>
    </xf>
    <xf numFmtId="176" fontId="2" fillId="0" borderId="3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76" fontId="17" fillId="0" borderId="51" xfId="2" applyNumberFormat="1" applyFont="1" applyFill="1" applyBorder="1" applyAlignment="1">
      <alignment vertical="center"/>
    </xf>
    <xf numFmtId="176" fontId="18" fillId="0" borderId="54" xfId="0" applyNumberFormat="1" applyFont="1" applyFill="1" applyBorder="1" applyAlignment="1">
      <alignment vertical="center"/>
    </xf>
    <xf numFmtId="176" fontId="2" fillId="0" borderId="13" xfId="2" applyNumberFormat="1" applyFont="1" applyFill="1" applyBorder="1" applyAlignment="1">
      <alignment vertical="center"/>
    </xf>
    <xf numFmtId="176" fontId="0" fillId="0" borderId="25" xfId="0" applyNumberFormat="1" applyFont="1" applyFill="1" applyBorder="1" applyAlignment="1">
      <alignment vertical="center"/>
    </xf>
    <xf numFmtId="176" fontId="2" fillId="0" borderId="4" xfId="7" applyNumberFormat="1" applyFont="1" applyFill="1" applyBorder="1" applyAlignment="1">
      <alignment vertical="center" wrapText="1"/>
    </xf>
    <xf numFmtId="176" fontId="2" fillId="0" borderId="9" xfId="0" applyNumberFormat="1" applyFont="1" applyFill="1" applyBorder="1" applyAlignment="1">
      <alignment vertical="center" wrapText="1"/>
    </xf>
    <xf numFmtId="177" fontId="4" fillId="0" borderId="20" xfId="2" applyNumberFormat="1" applyFont="1" applyFill="1" applyBorder="1" applyAlignment="1">
      <alignment horizontal="right" vertical="center"/>
    </xf>
    <xf numFmtId="176" fontId="2" fillId="0" borderId="24" xfId="0" applyNumberFormat="1" applyFont="1" applyFill="1" applyBorder="1" applyAlignment="1">
      <alignment vertical="center" wrapText="1"/>
    </xf>
    <xf numFmtId="176" fontId="2" fillId="0" borderId="68" xfId="0" applyNumberFormat="1" applyFont="1" applyFill="1" applyBorder="1" applyAlignment="1">
      <alignment vertical="center" wrapText="1"/>
    </xf>
    <xf numFmtId="176" fontId="2" fillId="0" borderId="70" xfId="0" applyNumberFormat="1" applyFont="1" applyFill="1" applyBorder="1" applyAlignment="1">
      <alignment vertical="center" wrapText="1"/>
    </xf>
    <xf numFmtId="176" fontId="2" fillId="0" borderId="6" xfId="7" applyNumberFormat="1" applyFont="1" applyFill="1" applyBorder="1" applyAlignment="1">
      <alignment vertical="center" wrapText="1"/>
    </xf>
    <xf numFmtId="176" fontId="2" fillId="0" borderId="10" xfId="0" applyNumberFormat="1" applyFont="1" applyFill="1" applyBorder="1" applyAlignment="1">
      <alignment vertical="center" wrapText="1"/>
    </xf>
    <xf numFmtId="177" fontId="4" fillId="0" borderId="22" xfId="2" applyNumberFormat="1" applyFont="1" applyFill="1" applyBorder="1" applyAlignment="1">
      <alignment horizontal="right" vertical="center"/>
    </xf>
    <xf numFmtId="176" fontId="2" fillId="0" borderId="4" xfId="0" applyNumberFormat="1" applyFont="1" applyFill="1" applyBorder="1" applyAlignment="1">
      <alignment vertical="center" wrapText="1"/>
    </xf>
    <xf numFmtId="176" fontId="2" fillId="0" borderId="9" xfId="7" applyNumberFormat="1" applyFont="1" applyFill="1" applyBorder="1" applyAlignment="1">
      <alignment vertical="center" wrapText="1"/>
    </xf>
    <xf numFmtId="176" fontId="2" fillId="0" borderId="51" xfId="0" applyNumberFormat="1" applyFont="1" applyFill="1" applyBorder="1" applyAlignment="1">
      <alignment vertical="center" wrapText="1"/>
    </xf>
    <xf numFmtId="176" fontId="2" fillId="0" borderId="55" xfId="0" applyNumberFormat="1" applyFont="1" applyFill="1" applyBorder="1" applyAlignment="1">
      <alignment vertical="center" wrapText="1"/>
    </xf>
    <xf numFmtId="176" fontId="2" fillId="0" borderId="67" xfId="0" applyNumberFormat="1" applyFont="1" applyFill="1" applyBorder="1" applyAlignment="1">
      <alignment vertical="center" wrapText="1"/>
    </xf>
    <xf numFmtId="177" fontId="4" fillId="0" borderId="50" xfId="2" applyNumberFormat="1" applyFont="1" applyFill="1" applyBorder="1" applyAlignment="1">
      <alignment horizontal="right" vertical="center"/>
    </xf>
    <xf numFmtId="176" fontId="3" fillId="0" borderId="0" xfId="0" applyNumberFormat="1" applyFont="1" applyFill="1" applyAlignment="1">
      <alignment vertical="center"/>
    </xf>
    <xf numFmtId="176" fontId="2" fillId="0" borderId="12" xfId="2" applyNumberFormat="1" applyFont="1" applyFill="1" applyBorder="1" applyAlignment="1">
      <alignment horizontal="center" vertical="center"/>
    </xf>
    <xf numFmtId="176" fontId="2" fillId="0" borderId="66" xfId="2" applyNumberFormat="1" applyFont="1" applyFill="1" applyBorder="1" applyAlignment="1">
      <alignment horizontal="center" vertical="center"/>
    </xf>
    <xf numFmtId="176" fontId="2" fillId="0" borderId="50" xfId="0" applyNumberFormat="1" applyFont="1" applyFill="1" applyBorder="1" applyAlignment="1">
      <alignment horizontal="left" vertical="center" wrapText="1"/>
    </xf>
    <xf numFmtId="176" fontId="2" fillId="0" borderId="68" xfId="0" applyNumberFormat="1" applyFont="1" applyFill="1" applyBorder="1" applyAlignment="1">
      <alignment horizontal="left" vertical="center" wrapText="1"/>
    </xf>
    <xf numFmtId="176" fontId="2" fillId="0" borderId="17" xfId="0" applyNumberFormat="1" applyFont="1" applyFill="1" applyBorder="1" applyAlignment="1">
      <alignment horizontal="left" vertical="center" wrapText="1"/>
    </xf>
    <xf numFmtId="176" fontId="2" fillId="0" borderId="17" xfId="0" applyNumberFormat="1" applyFont="1" applyFill="1" applyBorder="1" applyAlignment="1">
      <alignment vertical="center" wrapText="1"/>
    </xf>
    <xf numFmtId="176" fontId="7" fillId="0" borderId="0" xfId="0" applyNumberFormat="1" applyFont="1" applyFill="1" applyAlignment="1">
      <alignment vertical="center"/>
    </xf>
    <xf numFmtId="176" fontId="8" fillId="0" borderId="0" xfId="7" applyNumberFormat="1" applyFont="1" applyFill="1" applyAlignment="1" applyProtection="1">
      <alignment horizontal="left" vertical="center" wrapText="1"/>
      <protection locked="0"/>
    </xf>
    <xf numFmtId="176" fontId="3" fillId="0" borderId="0" xfId="7" applyNumberFormat="1" applyFont="1" applyFill="1" applyAlignment="1">
      <alignment vertical="center" wrapText="1"/>
    </xf>
    <xf numFmtId="176" fontId="3" fillId="0" borderId="0" xfId="7" applyNumberFormat="1" applyFont="1" applyFill="1" applyAlignment="1">
      <alignment horizontal="left" vertical="center" wrapText="1"/>
    </xf>
    <xf numFmtId="176" fontId="0" fillId="0" borderId="0" xfId="0" applyNumberFormat="1" applyFont="1" applyFill="1" applyAlignment="1">
      <alignment horizontal="left" vertical="center" wrapText="1"/>
    </xf>
    <xf numFmtId="176" fontId="2" fillId="0" borderId="32" xfId="7" applyNumberFormat="1" applyFont="1" applyFill="1" applyBorder="1" applyAlignment="1">
      <alignment horizontal="center" vertical="center"/>
    </xf>
    <xf numFmtId="176" fontId="2" fillId="0" borderId="65" xfId="0" applyNumberFormat="1" applyFont="1" applyFill="1" applyBorder="1" applyAlignment="1">
      <alignment horizontal="center" vertical="center"/>
    </xf>
    <xf numFmtId="176" fontId="2" fillId="0" borderId="57" xfId="7" applyNumberFormat="1" applyFont="1" applyFill="1" applyBorder="1" applyAlignment="1">
      <alignment vertical="center" wrapText="1"/>
    </xf>
    <xf numFmtId="176" fontId="2" fillId="0" borderId="8" xfId="0" applyNumberFormat="1" applyFont="1" applyFill="1" applyBorder="1" applyAlignment="1">
      <alignment vertical="center" wrapText="1"/>
    </xf>
    <xf numFmtId="176" fontId="2" fillId="0" borderId="23" xfId="0" applyNumberFormat="1" applyFont="1" applyFill="1" applyBorder="1" applyAlignment="1">
      <alignment vertical="center" wrapText="1"/>
    </xf>
    <xf numFmtId="176" fontId="2" fillId="0" borderId="20" xfId="0" applyNumberFormat="1" applyFont="1" applyFill="1" applyBorder="1" applyAlignment="1">
      <alignment vertical="center" wrapText="1"/>
    </xf>
    <xf numFmtId="176" fontId="2" fillId="0" borderId="22" xfId="0" applyNumberFormat="1" applyFont="1" applyFill="1" applyBorder="1" applyAlignment="1">
      <alignment vertical="center" wrapText="1"/>
    </xf>
    <xf numFmtId="177" fontId="4" fillId="0" borderId="17" xfId="2" applyNumberFormat="1" applyFont="1" applyFill="1" applyBorder="1" applyAlignment="1">
      <alignment horizontal="right" vertical="center"/>
    </xf>
    <xf numFmtId="176" fontId="2" fillId="0" borderId="69" xfId="2" applyNumberFormat="1" applyFont="1" applyFill="1" applyBorder="1" applyAlignment="1">
      <alignment vertical="center"/>
    </xf>
    <xf numFmtId="176" fontId="0" fillId="0" borderId="56" xfId="0" applyNumberFormat="1" applyFont="1" applyFill="1" applyBorder="1" applyAlignment="1">
      <alignment vertical="center"/>
    </xf>
    <xf numFmtId="176" fontId="5" fillId="0" borderId="0" xfId="0" applyNumberFormat="1" applyFont="1" applyFill="1" applyAlignment="1">
      <alignment vertical="center"/>
    </xf>
    <xf numFmtId="177" fontId="4" fillId="0" borderId="15" xfId="2" applyNumberFormat="1" applyFont="1" applyFill="1" applyBorder="1" applyAlignment="1">
      <alignment vertical="center"/>
    </xf>
    <xf numFmtId="177" fontId="4" fillId="0" borderId="21" xfId="2" applyNumberFormat="1" applyFont="1" applyFill="1" applyBorder="1" applyAlignment="1">
      <alignment vertical="center"/>
    </xf>
    <xf numFmtId="177" fontId="4" fillId="0" borderId="14" xfId="2" applyNumberFormat="1" applyFont="1" applyFill="1" applyBorder="1" applyAlignment="1">
      <alignment vertical="center"/>
    </xf>
    <xf numFmtId="177" fontId="4" fillId="0" borderId="19" xfId="2" applyNumberFormat="1" applyFont="1" applyFill="1" applyBorder="1" applyAlignment="1">
      <alignment vertical="center"/>
    </xf>
    <xf numFmtId="177" fontId="4" fillId="0" borderId="51" xfId="2" applyNumberFormat="1" applyFont="1" applyFill="1" applyBorder="1" applyAlignment="1">
      <alignment vertical="center"/>
    </xf>
    <xf numFmtId="177" fontId="4" fillId="0" borderId="74" xfId="2" applyNumberFormat="1" applyFont="1" applyFill="1" applyBorder="1" applyAlignment="1">
      <alignment vertical="center"/>
    </xf>
    <xf numFmtId="177" fontId="4" fillId="0" borderId="69" xfId="2" applyNumberFormat="1" applyFont="1" applyFill="1" applyBorder="1" applyAlignment="1">
      <alignment vertical="center"/>
    </xf>
    <xf numFmtId="177" fontId="4" fillId="0" borderId="64" xfId="2" applyNumberFormat="1" applyFont="1" applyFill="1" applyBorder="1" applyAlignment="1">
      <alignment vertical="center"/>
    </xf>
    <xf numFmtId="177" fontId="4" fillId="0" borderId="13" xfId="2" applyNumberFormat="1" applyFont="1" applyFill="1" applyBorder="1" applyAlignment="1">
      <alignment vertical="center"/>
    </xf>
    <xf numFmtId="177" fontId="4" fillId="0" borderId="18" xfId="2" applyNumberFormat="1" applyFont="1" applyFill="1" applyBorder="1" applyAlignment="1">
      <alignment vertical="center"/>
    </xf>
    <xf numFmtId="177" fontId="4" fillId="0" borderId="55" xfId="2" applyNumberFormat="1" applyFont="1" applyFill="1" applyBorder="1" applyAlignment="1">
      <alignment vertical="center"/>
    </xf>
    <xf numFmtId="177" fontId="4" fillId="0" borderId="72" xfId="2" applyNumberFormat="1" applyFont="1" applyFill="1" applyBorder="1" applyAlignment="1">
      <alignment vertical="center"/>
    </xf>
    <xf numFmtId="176" fontId="1" fillId="0" borderId="26" xfId="0" applyNumberFormat="1" applyFont="1" applyFill="1" applyBorder="1" applyAlignment="1">
      <alignment vertical="center"/>
    </xf>
    <xf numFmtId="176" fontId="1" fillId="0" borderId="56" xfId="0" applyNumberFormat="1" applyFont="1" applyFill="1" applyBorder="1" applyAlignment="1">
      <alignment vertical="center"/>
    </xf>
    <xf numFmtId="176" fontId="1" fillId="0" borderId="0" xfId="0" applyNumberFormat="1" applyFont="1" applyFill="1" applyAlignment="1">
      <alignment horizontal="left" vertical="center" wrapText="1"/>
    </xf>
    <xf numFmtId="176" fontId="10" fillId="0" borderId="0" xfId="0" applyNumberFormat="1" applyFont="1" applyFill="1" applyAlignment="1">
      <alignment vertical="center"/>
    </xf>
    <xf numFmtId="177" fontId="4" fillId="0" borderId="67" xfId="2" applyNumberFormat="1" applyFont="1" applyFill="1" applyBorder="1" applyAlignment="1">
      <alignment vertical="center"/>
    </xf>
    <xf numFmtId="177" fontId="4" fillId="0" borderId="73" xfId="2" applyNumberFormat="1" applyFont="1" applyFill="1" applyBorder="1" applyAlignment="1">
      <alignment vertical="center"/>
    </xf>
  </cellXfs>
  <cellStyles count="9">
    <cellStyle name="１" xfId="1"/>
    <cellStyle name="桁区切り" xfId="2" builtinId="6"/>
    <cellStyle name="桁区切り 2" xfId="3"/>
    <cellStyle name="標準" xfId="0" builtinId="0"/>
    <cellStyle name="標準 2" xfId="4"/>
    <cellStyle name="標準 3" xfId="5"/>
    <cellStyle name="標準 4" xfId="6"/>
    <cellStyle name="標準_Sheet1" xfId="7"/>
    <cellStyle name="未定義" xfId="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552450</xdr:colOff>
      <xdr:row>56</xdr:row>
      <xdr:rowOff>114300</xdr:rowOff>
    </xdr:to>
    <xdr:pic>
      <xdr:nvPicPr>
        <xdr:cNvPr id="7" name="図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334125" cy="971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285750</xdr:colOff>
      <xdr:row>42</xdr:row>
      <xdr:rowOff>28575</xdr:rowOff>
    </xdr:from>
    <xdr:ext cx="1435100" cy="971550"/>
    <xdr:sp macro="" textlink="">
      <xdr:nvSpPr>
        <xdr:cNvPr id="2" name="AutoShape 5"/>
        <xdr:cNvSpPr>
          <a:spLocks noChangeAspect="1" noChangeArrowheads="1"/>
        </xdr:cNvSpPr>
      </xdr:nvSpPr>
      <xdr:spPr bwMode="auto">
        <a:xfrm>
          <a:off x="9486900" y="7229475"/>
          <a:ext cx="14351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285750</xdr:colOff>
      <xdr:row>42</xdr:row>
      <xdr:rowOff>28575</xdr:rowOff>
    </xdr:from>
    <xdr:ext cx="1428750" cy="971550"/>
    <xdr:sp macro="" textlink="">
      <xdr:nvSpPr>
        <xdr:cNvPr id="2" name="AutoShape 5"/>
        <xdr:cNvSpPr>
          <a:spLocks noChangeAspect="1" noChangeArrowheads="1"/>
        </xdr:cNvSpPr>
      </xdr:nvSpPr>
      <xdr:spPr bwMode="auto">
        <a:xfrm>
          <a:off x="9486900" y="7229475"/>
          <a:ext cx="142875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285750</xdr:colOff>
      <xdr:row>42</xdr:row>
      <xdr:rowOff>28575</xdr:rowOff>
    </xdr:from>
    <xdr:ext cx="1428750" cy="971550"/>
    <xdr:sp macro="" textlink="">
      <xdr:nvSpPr>
        <xdr:cNvPr id="2" name="AutoShape 5"/>
        <xdr:cNvSpPr>
          <a:spLocks noChangeAspect="1" noChangeArrowheads="1"/>
        </xdr:cNvSpPr>
      </xdr:nvSpPr>
      <xdr:spPr bwMode="auto">
        <a:xfrm>
          <a:off x="9486900" y="7229475"/>
          <a:ext cx="142875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285750</xdr:colOff>
      <xdr:row>42</xdr:row>
      <xdr:rowOff>28575</xdr:rowOff>
    </xdr:from>
    <xdr:ext cx="1428750" cy="971550"/>
    <xdr:sp macro="" textlink="">
      <xdr:nvSpPr>
        <xdr:cNvPr id="2" name="AutoShape 5"/>
        <xdr:cNvSpPr>
          <a:spLocks noChangeAspect="1" noChangeArrowheads="1"/>
        </xdr:cNvSpPr>
      </xdr:nvSpPr>
      <xdr:spPr bwMode="auto">
        <a:xfrm>
          <a:off x="9486900" y="7229475"/>
          <a:ext cx="142875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1/R2&#28207;&#21218;/R2&#28207;&#21218;/01&#12288;&#24773;&#22577;&#25552;&#20379;&#20381;&#38972;/03%20&#21463;&#20449;/09&#38626;&#23798;&#28207;&#28286;&#37096;&#12540;/2000&#38626;&#23798;&#28207;&#28286;&#37096;/4&#36008;&#29289;&#37327;&#12289;&#27083;&#25104;&#27604;&#12289;&#20055;&#38477;&#20154;&#2172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0023434/AppData/Local/Microsoft/Windows/INetCache/Content.Outlook/1H4U1MNQ/0830&#20462;&#27491;&#24460;4&#36008;&#29289;&#37327;&#12289;&#27083;&#25104;&#27604;&#12289;&#20055;&#38477;&#20154;&#2172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-(1)取扱貨物量"/>
      <sheetName val="4-(2)品種別貨物取扱量"/>
      <sheetName val="4-(3)種別貨物構成比"/>
      <sheetName val="4-(4)乗降人員"/>
    </sheetNames>
    <sheetDataSet>
      <sheetData sheetId="0"/>
      <sheetData sheetId="1">
        <row r="5">
          <cell r="G5">
            <v>116028</v>
          </cell>
          <cell r="H5">
            <v>114277</v>
          </cell>
          <cell r="I5">
            <v>117257</v>
          </cell>
        </row>
        <row r="6">
          <cell r="G6">
            <v>621625</v>
          </cell>
          <cell r="H6">
            <v>534941</v>
          </cell>
          <cell r="I6">
            <v>561047</v>
          </cell>
        </row>
        <row r="7">
          <cell r="G7">
            <v>737653</v>
          </cell>
          <cell r="H7">
            <v>649218</v>
          </cell>
          <cell r="I7">
            <v>678304</v>
          </cell>
        </row>
        <row r="8">
          <cell r="G8">
            <v>12297</v>
          </cell>
          <cell r="H8">
            <v>12457</v>
          </cell>
          <cell r="I8">
            <v>11580</v>
          </cell>
        </row>
        <row r="9">
          <cell r="G9">
            <v>29036</v>
          </cell>
          <cell r="H9">
            <v>29330</v>
          </cell>
          <cell r="I9">
            <v>30061</v>
          </cell>
        </row>
        <row r="10">
          <cell r="G10">
            <v>41333</v>
          </cell>
          <cell r="H10">
            <v>41787</v>
          </cell>
          <cell r="I10">
            <v>41641</v>
          </cell>
        </row>
        <row r="11">
          <cell r="G11">
            <v>2246</v>
          </cell>
          <cell r="H11">
            <v>2681</v>
          </cell>
          <cell r="I11">
            <v>2930</v>
          </cell>
        </row>
        <row r="12">
          <cell r="G12">
            <v>4315</v>
          </cell>
          <cell r="H12">
            <v>9448</v>
          </cell>
          <cell r="I12">
            <v>9429</v>
          </cell>
        </row>
        <row r="13">
          <cell r="G13">
            <v>6561</v>
          </cell>
          <cell r="H13">
            <v>12129</v>
          </cell>
          <cell r="I13">
            <v>12359</v>
          </cell>
        </row>
        <row r="14">
          <cell r="G14">
            <v>332</v>
          </cell>
          <cell r="H14">
            <v>342</v>
          </cell>
          <cell r="I14">
            <v>4020</v>
          </cell>
        </row>
        <row r="15">
          <cell r="G15">
            <v>333963</v>
          </cell>
          <cell r="H15">
            <v>247242</v>
          </cell>
          <cell r="I15">
            <v>249179</v>
          </cell>
        </row>
        <row r="16">
          <cell r="G16">
            <v>334295</v>
          </cell>
          <cell r="H16">
            <v>247584</v>
          </cell>
          <cell r="I16">
            <v>253199</v>
          </cell>
        </row>
        <row r="17">
          <cell r="G17">
            <v>26155</v>
          </cell>
          <cell r="H17">
            <v>21388</v>
          </cell>
          <cell r="I17">
            <v>22204</v>
          </cell>
        </row>
        <row r="18">
          <cell r="G18">
            <v>60833</v>
          </cell>
          <cell r="H18">
            <v>52332</v>
          </cell>
          <cell r="I18">
            <v>54201</v>
          </cell>
        </row>
        <row r="19">
          <cell r="G19">
            <v>86988</v>
          </cell>
          <cell r="H19">
            <v>73720</v>
          </cell>
          <cell r="I19">
            <v>76405</v>
          </cell>
        </row>
        <row r="20">
          <cell r="G20">
            <v>1376</v>
          </cell>
          <cell r="H20">
            <v>2394</v>
          </cell>
          <cell r="I20">
            <v>2246</v>
          </cell>
        </row>
        <row r="21">
          <cell r="G21">
            <v>103633</v>
          </cell>
          <cell r="H21">
            <v>102541</v>
          </cell>
          <cell r="I21">
            <v>120410</v>
          </cell>
        </row>
        <row r="22">
          <cell r="G22">
            <v>105009</v>
          </cell>
          <cell r="H22">
            <v>104935</v>
          </cell>
          <cell r="I22">
            <v>122656</v>
          </cell>
        </row>
        <row r="23">
          <cell r="G23">
            <v>692</v>
          </cell>
          <cell r="H23">
            <v>563</v>
          </cell>
          <cell r="I23">
            <v>741</v>
          </cell>
        </row>
        <row r="24">
          <cell r="G24">
            <v>9618</v>
          </cell>
          <cell r="H24">
            <v>9654</v>
          </cell>
          <cell r="I24">
            <v>10845</v>
          </cell>
        </row>
        <row r="25">
          <cell r="G25">
            <v>10310</v>
          </cell>
          <cell r="H25">
            <v>10217</v>
          </cell>
          <cell r="I25">
            <v>11586</v>
          </cell>
        </row>
        <row r="26">
          <cell r="G26">
            <v>4192</v>
          </cell>
          <cell r="H26">
            <v>5340</v>
          </cell>
          <cell r="I26">
            <v>4203</v>
          </cell>
        </row>
        <row r="27">
          <cell r="G27">
            <v>14133</v>
          </cell>
          <cell r="H27">
            <v>14777</v>
          </cell>
          <cell r="I27">
            <v>15485</v>
          </cell>
        </row>
        <row r="28">
          <cell r="G28">
            <v>18325</v>
          </cell>
          <cell r="H28">
            <v>20117</v>
          </cell>
          <cell r="I28">
            <v>19688</v>
          </cell>
        </row>
        <row r="29">
          <cell r="G29">
            <v>63104</v>
          </cell>
          <cell r="H29">
            <v>59394</v>
          </cell>
          <cell r="I29">
            <v>63050</v>
          </cell>
        </row>
        <row r="30">
          <cell r="G30">
            <v>65169</v>
          </cell>
          <cell r="H30">
            <v>67499</v>
          </cell>
          <cell r="I30">
            <v>68431</v>
          </cell>
        </row>
        <row r="31">
          <cell r="G31">
            <v>128273</v>
          </cell>
          <cell r="H31">
            <v>126893</v>
          </cell>
          <cell r="I31">
            <v>131481</v>
          </cell>
        </row>
        <row r="32">
          <cell r="G32">
            <v>5634</v>
          </cell>
          <cell r="H32">
            <v>9718</v>
          </cell>
          <cell r="I32">
            <v>6283</v>
          </cell>
        </row>
        <row r="33">
          <cell r="G33">
            <v>925</v>
          </cell>
          <cell r="H33">
            <v>2118</v>
          </cell>
          <cell r="I33">
            <v>3006</v>
          </cell>
        </row>
        <row r="34">
          <cell r="G34">
            <v>6559</v>
          </cell>
          <cell r="H34">
            <v>11836</v>
          </cell>
          <cell r="I34">
            <v>9289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-(1)取扱貨物量"/>
      <sheetName val="4-(2)品種別貨物取扱量"/>
      <sheetName val="4-(3)種別貨物構成比"/>
      <sheetName val="4-(4)乗降人員"/>
    </sheetNames>
    <sheetDataSet>
      <sheetData sheetId="0" refreshError="1"/>
      <sheetData sheetId="1">
        <row r="5">
          <cell r="J5">
            <v>140401</v>
          </cell>
        </row>
        <row r="6">
          <cell r="J6">
            <v>513883</v>
          </cell>
        </row>
        <row r="7">
          <cell r="J7">
            <v>654284</v>
          </cell>
        </row>
        <row r="8">
          <cell r="J8">
            <v>11789</v>
          </cell>
        </row>
        <row r="9">
          <cell r="J9">
            <v>31332</v>
          </cell>
        </row>
        <row r="10">
          <cell r="J10">
            <v>43121</v>
          </cell>
        </row>
        <row r="11">
          <cell r="J11">
            <v>4164</v>
          </cell>
        </row>
        <row r="12">
          <cell r="J12">
            <v>14750</v>
          </cell>
        </row>
        <row r="13">
          <cell r="J13">
            <v>18914</v>
          </cell>
        </row>
        <row r="14">
          <cell r="J14">
            <v>2146</v>
          </cell>
        </row>
        <row r="15">
          <cell r="J15">
            <v>205528</v>
          </cell>
        </row>
        <row r="16">
          <cell r="J16">
            <v>207674</v>
          </cell>
        </row>
        <row r="17">
          <cell r="J17">
            <v>24231</v>
          </cell>
        </row>
        <row r="18">
          <cell r="J18">
            <v>54660</v>
          </cell>
        </row>
        <row r="19">
          <cell r="J19">
            <v>78891</v>
          </cell>
        </row>
        <row r="20">
          <cell r="J20">
            <v>3781</v>
          </cell>
        </row>
        <row r="21">
          <cell r="J21">
            <v>101133</v>
          </cell>
        </row>
        <row r="22">
          <cell r="J22">
            <v>104914</v>
          </cell>
        </row>
        <row r="23">
          <cell r="J23">
            <v>1099</v>
          </cell>
        </row>
        <row r="24">
          <cell r="J24">
            <v>10169</v>
          </cell>
        </row>
        <row r="25">
          <cell r="J25">
            <v>11268</v>
          </cell>
        </row>
        <row r="26">
          <cell r="J26">
            <v>5382</v>
          </cell>
        </row>
        <row r="27">
          <cell r="J27">
            <v>17559</v>
          </cell>
        </row>
        <row r="28">
          <cell r="J28">
            <v>22941</v>
          </cell>
        </row>
        <row r="29">
          <cell r="J29">
            <v>74516</v>
          </cell>
        </row>
        <row r="30">
          <cell r="J30">
            <v>72823</v>
          </cell>
        </row>
        <row r="31">
          <cell r="J31">
            <v>147339</v>
          </cell>
        </row>
        <row r="32">
          <cell r="J32">
            <v>13293</v>
          </cell>
        </row>
        <row r="33">
          <cell r="J33">
            <v>5929</v>
          </cell>
        </row>
        <row r="34">
          <cell r="J34">
            <v>19222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workbookViewId="0">
      <selection activeCell="M18" sqref="M18"/>
    </sheetView>
  </sheetViews>
  <sheetFormatPr defaultRowHeight="13.5" x14ac:dyDescent="0.15"/>
  <cols>
    <col min="1" max="1" width="3.875" customWidth="1"/>
    <col min="11" max="11" width="3.375" customWidth="1"/>
  </cols>
  <sheetData>
    <row r="1" spans="1:11" x14ac:dyDescent="0.1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x14ac:dyDescent="0.1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x14ac:dyDescent="0.1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11" x14ac:dyDescent="0.1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</row>
    <row r="5" spans="1:11" x14ac:dyDescent="0.15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x14ac:dyDescent="0.15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</row>
    <row r="7" spans="1:11" x14ac:dyDescent="0.15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15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</row>
    <row r="9" spans="1:11" x14ac:dyDescent="0.15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</row>
    <row r="10" spans="1:11" x14ac:dyDescent="0.15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</row>
    <row r="11" spans="1:11" x14ac:dyDescent="0.15">
      <c r="A11" s="53"/>
      <c r="B11" s="53"/>
      <c r="C11" s="53"/>
      <c r="D11" s="53"/>
      <c r="E11" s="53"/>
      <c r="F11" s="53"/>
      <c r="G11" s="53"/>
      <c r="H11" s="53"/>
      <c r="I11" s="53"/>
      <c r="J11" s="53"/>
      <c r="K11" s="53"/>
    </row>
    <row r="12" spans="1:11" x14ac:dyDescent="0.15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</row>
    <row r="13" spans="1:11" x14ac:dyDescent="0.15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</row>
    <row r="14" spans="1:11" x14ac:dyDescent="0.15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3"/>
    </row>
    <row r="15" spans="1:11" x14ac:dyDescent="0.15">
      <c r="A15" s="53"/>
      <c r="B15" s="53"/>
      <c r="C15" s="53"/>
      <c r="D15" s="53"/>
      <c r="E15" s="53"/>
      <c r="F15" s="53"/>
      <c r="G15" s="53"/>
      <c r="H15" s="53"/>
      <c r="I15" s="53"/>
      <c r="J15" s="53"/>
      <c r="K15" s="53"/>
    </row>
    <row r="16" spans="1:11" x14ac:dyDescent="0.15">
      <c r="A16" s="53"/>
      <c r="B16" s="53"/>
      <c r="C16" s="53"/>
      <c r="D16" s="53"/>
      <c r="E16" s="53"/>
      <c r="F16" s="53"/>
      <c r="G16" s="53"/>
      <c r="H16" s="53"/>
      <c r="I16" s="53"/>
      <c r="J16" s="53"/>
      <c r="K16" s="53"/>
    </row>
    <row r="17" spans="1:11" x14ac:dyDescent="0.15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</row>
    <row r="18" spans="1:11" x14ac:dyDescent="0.15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</row>
    <row r="19" spans="1:11" x14ac:dyDescent="0.15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</row>
    <row r="20" spans="1:11" x14ac:dyDescent="0.15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</row>
    <row r="21" spans="1:11" x14ac:dyDescent="0.15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</row>
    <row r="22" spans="1:11" x14ac:dyDescent="0.15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</row>
    <row r="23" spans="1:11" x14ac:dyDescent="0.15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</row>
    <row r="24" spans="1:11" x14ac:dyDescent="0.15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</row>
    <row r="25" spans="1:11" x14ac:dyDescent="0.15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</row>
    <row r="26" spans="1:11" x14ac:dyDescent="0.15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</row>
    <row r="27" spans="1:11" x14ac:dyDescent="0.15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</row>
    <row r="28" spans="1:11" x14ac:dyDescent="0.15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</row>
    <row r="29" spans="1:11" x14ac:dyDescent="0.15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</row>
    <row r="30" spans="1:11" x14ac:dyDescent="0.15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</row>
    <row r="31" spans="1:11" x14ac:dyDescent="0.15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</row>
    <row r="32" spans="1:11" x14ac:dyDescent="0.15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</row>
    <row r="33" spans="1:11" x14ac:dyDescent="0.15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</row>
    <row r="34" spans="1:11" x14ac:dyDescent="0.15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</row>
    <row r="35" spans="1:11" x14ac:dyDescent="0.15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</row>
    <row r="36" spans="1:11" x14ac:dyDescent="0.15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</row>
    <row r="37" spans="1:11" x14ac:dyDescent="0.15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</row>
    <row r="38" spans="1:11" x14ac:dyDescent="0.15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</row>
    <row r="39" spans="1:11" x14ac:dyDescent="0.15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</row>
    <row r="40" spans="1:11" x14ac:dyDescent="0.15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</row>
    <row r="41" spans="1:11" x14ac:dyDescent="0.15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</row>
    <row r="42" spans="1:11" x14ac:dyDescent="0.15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</row>
    <row r="43" spans="1:11" x14ac:dyDescent="0.15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</row>
    <row r="44" spans="1:11" x14ac:dyDescent="0.15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</row>
    <row r="45" spans="1:11" x14ac:dyDescent="0.15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</row>
    <row r="46" spans="1:11" x14ac:dyDescent="0.15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</row>
    <row r="47" spans="1:11" x14ac:dyDescent="0.15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</row>
    <row r="48" spans="1:11" x14ac:dyDescent="0.15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</row>
    <row r="49" spans="1:11" x14ac:dyDescent="0.15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</row>
    <row r="50" spans="1:11" x14ac:dyDescent="0.15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</row>
    <row r="51" spans="1:11" x14ac:dyDescent="0.15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</row>
    <row r="52" spans="1:11" x14ac:dyDescent="0.15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</row>
    <row r="53" spans="1:11" x14ac:dyDescent="0.15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</row>
    <row r="54" spans="1:11" x14ac:dyDescent="0.15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</row>
    <row r="55" spans="1:11" x14ac:dyDescent="0.15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</row>
    <row r="56" spans="1:11" x14ac:dyDescent="0.15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</row>
    <row r="57" spans="1:11" x14ac:dyDescent="0.15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</row>
    <row r="58" spans="1:11" x14ac:dyDescent="0.15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</row>
  </sheetData>
  <phoneticPr fontId="2"/>
  <printOptions horizontalCentered="1"/>
  <pageMargins left="0.78740157480314965" right="0.78740157480314965" top="0.78740157480314965" bottom="0.39370078740157483" header="0.55118110236220474" footer="0.19685039370078741"/>
  <pageSetup paperSize="9" firstPageNumber="417" orientation="portrait" useFirstPageNumber="1" r:id="rId1"/>
  <headerFooter scaleWithDoc="0" alignWithMargins="0">
    <oddHeader>&amp;L&amp;"ＭＳ Ｐゴシック,太字"&amp;18 1　島しょ港湾位置図</oddHeader>
    <oddFooter>&amp;C- &amp;P -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6"/>
  <sheetViews>
    <sheetView topLeftCell="A76" zoomScale="200" zoomScaleNormal="200" zoomScaleSheetLayoutView="100" workbookViewId="0">
      <selection activeCell="M18" sqref="M18"/>
    </sheetView>
  </sheetViews>
  <sheetFormatPr defaultColWidth="8.625" defaultRowHeight="15.6" customHeight="1" x14ac:dyDescent="0.15"/>
  <cols>
    <col min="1" max="1" width="6.5" style="1" customWidth="1"/>
    <col min="2" max="2" width="8.625" style="1" customWidth="1"/>
    <col min="3" max="3" width="3.375" style="1" customWidth="1"/>
    <col min="4" max="4" width="7.5" style="3" customWidth="1"/>
    <col min="5" max="5" width="8.625" style="3" customWidth="1"/>
    <col min="6" max="6" width="7.5" style="3" customWidth="1"/>
    <col min="7" max="7" width="1.75" style="1" customWidth="1"/>
    <col min="8" max="8" width="6.625" style="1" customWidth="1"/>
    <col min="9" max="9" width="8.625" style="1" customWidth="1"/>
    <col min="10" max="10" width="3.25" style="1" customWidth="1"/>
    <col min="11" max="11" width="7.5" style="1" customWidth="1"/>
    <col min="12" max="12" width="9.125" style="1" customWidth="1"/>
    <col min="13" max="13" width="7.5" style="1" customWidth="1"/>
    <col min="14" max="16384" width="8.625" style="1"/>
  </cols>
  <sheetData>
    <row r="1" spans="1:13" ht="24.95" customHeight="1" x14ac:dyDescent="0.15">
      <c r="A1" s="393"/>
      <c r="B1" s="393"/>
      <c r="C1" s="393"/>
      <c r="D1" s="393"/>
      <c r="E1" s="393"/>
      <c r="F1" s="393"/>
      <c r="G1" s="393"/>
    </row>
    <row r="2" spans="1:13" ht="3.95" customHeight="1" x14ac:dyDescent="0.15">
      <c r="A2" s="191"/>
      <c r="B2" s="191"/>
      <c r="C2" s="191"/>
      <c r="D2" s="191"/>
      <c r="E2" s="191"/>
      <c r="F2" s="191"/>
      <c r="G2" s="191"/>
    </row>
    <row r="3" spans="1:13" ht="19.5" customHeight="1" x14ac:dyDescent="0.15">
      <c r="A3" s="379" t="s">
        <v>111</v>
      </c>
      <c r="B3" s="379"/>
      <c r="C3" s="379"/>
      <c r="D3" s="379"/>
      <c r="E3" s="379"/>
      <c r="F3" s="2"/>
      <c r="G3" s="3"/>
    </row>
    <row r="4" spans="1:13" ht="3.95" customHeight="1" x14ac:dyDescent="0.15">
      <c r="A4" s="8"/>
      <c r="B4" s="8"/>
      <c r="C4" s="8"/>
      <c r="D4" s="8"/>
      <c r="E4" s="8"/>
      <c r="F4" s="2"/>
      <c r="G4" s="3"/>
    </row>
    <row r="5" spans="1:13" ht="9.6" customHeight="1" x14ac:dyDescent="0.15">
      <c r="A5" s="127"/>
      <c r="B5" s="127"/>
      <c r="C5" s="127"/>
      <c r="D5" s="128"/>
      <c r="E5" s="128" t="s">
        <v>270</v>
      </c>
      <c r="F5" s="128"/>
      <c r="G5" s="128"/>
      <c r="H5" s="127"/>
      <c r="I5" s="127"/>
      <c r="J5" s="127"/>
      <c r="K5" s="128"/>
      <c r="L5" s="128" t="s">
        <v>270</v>
      </c>
      <c r="M5" s="139"/>
    </row>
    <row r="6" spans="1:13" ht="10.5" customHeight="1" x14ac:dyDescent="0.15">
      <c r="A6" s="380" t="s">
        <v>94</v>
      </c>
      <c r="B6" s="380"/>
      <c r="C6" s="380"/>
      <c r="D6" s="380"/>
      <c r="E6" s="128" t="s">
        <v>269</v>
      </c>
      <c r="F6" s="128"/>
      <c r="G6" s="128"/>
      <c r="H6" s="381" t="s">
        <v>95</v>
      </c>
      <c r="I6" s="381"/>
      <c r="J6" s="382"/>
      <c r="K6" s="127"/>
      <c r="L6" s="128" t="s">
        <v>269</v>
      </c>
      <c r="M6" s="139"/>
    </row>
    <row r="7" spans="1:13" ht="9.6" customHeight="1" x14ac:dyDescent="0.15">
      <c r="A7" s="127"/>
      <c r="B7" s="127"/>
      <c r="C7" s="127"/>
      <c r="D7" s="128"/>
      <c r="E7" s="128" t="s">
        <v>104</v>
      </c>
      <c r="F7" s="128"/>
      <c r="G7" s="128"/>
      <c r="H7" s="127"/>
      <c r="I7" s="127"/>
      <c r="J7" s="127"/>
      <c r="K7" s="128"/>
      <c r="L7" s="128" t="s">
        <v>104</v>
      </c>
      <c r="M7" s="139"/>
    </row>
    <row r="8" spans="1:13" ht="9.6" customHeight="1" x14ac:dyDescent="0.15">
      <c r="A8" s="127"/>
      <c r="B8" s="127"/>
      <c r="C8" s="127"/>
      <c r="D8" s="128" t="s">
        <v>237</v>
      </c>
      <c r="E8" s="128" t="s">
        <v>105</v>
      </c>
      <c r="F8" s="128"/>
      <c r="G8" s="128"/>
      <c r="H8" s="127"/>
      <c r="I8" s="127"/>
      <c r="J8" s="127"/>
      <c r="K8" s="128"/>
      <c r="L8" s="128" t="s">
        <v>77</v>
      </c>
      <c r="M8" s="139"/>
    </row>
    <row r="9" spans="1:13" ht="9.6" customHeight="1" x14ac:dyDescent="0.15">
      <c r="A9" s="160"/>
      <c r="B9" s="129"/>
      <c r="C9" s="129"/>
      <c r="D9" s="128"/>
      <c r="E9" s="128"/>
      <c r="F9" s="128"/>
      <c r="G9" s="128"/>
      <c r="H9" s="139"/>
      <c r="I9" s="139"/>
      <c r="J9" s="139"/>
      <c r="K9" s="128"/>
      <c r="L9" s="128"/>
      <c r="M9" s="139"/>
    </row>
    <row r="10" spans="1:13" ht="9.6" customHeight="1" x14ac:dyDescent="0.15">
      <c r="A10" s="383" t="s">
        <v>72</v>
      </c>
      <c r="B10" s="384"/>
      <c r="C10" s="372" t="s">
        <v>7</v>
      </c>
      <c r="D10" s="373"/>
      <c r="E10" s="130" t="s">
        <v>0</v>
      </c>
      <c r="F10" s="163"/>
      <c r="G10" s="128"/>
      <c r="H10" s="131" t="s">
        <v>12</v>
      </c>
      <c r="I10" s="130" t="s">
        <v>11</v>
      </c>
      <c r="J10" s="372" t="s">
        <v>8</v>
      </c>
      <c r="K10" s="373"/>
      <c r="L10" s="130" t="s">
        <v>9</v>
      </c>
      <c r="M10" s="139"/>
    </row>
    <row r="11" spans="1:13" ht="9.6" customHeight="1" x14ac:dyDescent="0.15">
      <c r="A11" s="385" t="s">
        <v>73</v>
      </c>
      <c r="B11" s="386"/>
      <c r="C11" s="132"/>
      <c r="D11" s="190">
        <f>SUM(D14,D17,D20,D23,D26,D29)</f>
        <v>1939</v>
      </c>
      <c r="E11" s="167">
        <f>SUM(E14,E17,E20,E23,E26,E29)</f>
        <v>3155669</v>
      </c>
      <c r="F11" s="161"/>
      <c r="G11" s="128"/>
      <c r="H11" s="367" t="s">
        <v>10</v>
      </c>
      <c r="I11" s="170">
        <f>SUM(J11:L11)</f>
        <v>208460</v>
      </c>
      <c r="J11" s="398">
        <v>108044</v>
      </c>
      <c r="K11" s="399"/>
      <c r="L11" s="226">
        <v>100416</v>
      </c>
      <c r="M11" s="139"/>
    </row>
    <row r="12" spans="1:13" ht="9.6" customHeight="1" x14ac:dyDescent="0.15">
      <c r="A12" s="356"/>
      <c r="B12" s="357"/>
      <c r="C12" s="133"/>
      <c r="D12" s="190">
        <f>SUM(D15,D18,D21,D24,D27,D30)</f>
        <v>3054</v>
      </c>
      <c r="E12" s="170">
        <f>SUM(E15,E18,E21,E24,E27,E30)</f>
        <v>3264989</v>
      </c>
      <c r="F12" s="161"/>
      <c r="G12" s="128"/>
      <c r="H12" s="368"/>
      <c r="I12" s="168">
        <f>SUM(J12:L12)</f>
        <v>343483</v>
      </c>
      <c r="J12" s="396">
        <v>164132</v>
      </c>
      <c r="K12" s="397"/>
      <c r="L12" s="170">
        <v>179351</v>
      </c>
      <c r="M12" s="139"/>
    </row>
    <row r="13" spans="1:13" ht="9.6" customHeight="1" x14ac:dyDescent="0.15">
      <c r="A13" s="356"/>
      <c r="B13" s="357"/>
      <c r="C13" s="133"/>
      <c r="D13" s="181">
        <f>SUM(D11-D12)</f>
        <v>-1115</v>
      </c>
      <c r="E13" s="170">
        <f>SUM(E11-E12)</f>
        <v>-109320</v>
      </c>
      <c r="F13" s="161"/>
      <c r="G13" s="128"/>
      <c r="H13" s="369"/>
      <c r="I13" s="164">
        <f>SUM(J13:L13)</f>
        <v>-135023</v>
      </c>
      <c r="J13" s="394">
        <f>SUM(J11-J12)</f>
        <v>-56088</v>
      </c>
      <c r="K13" s="395"/>
      <c r="L13" s="164">
        <f>SUM(L11-L12)</f>
        <v>-78935</v>
      </c>
      <c r="M13" s="139"/>
    </row>
    <row r="14" spans="1:13" ht="9.6" customHeight="1" x14ac:dyDescent="0.15">
      <c r="A14" s="356" t="s">
        <v>3</v>
      </c>
      <c r="B14" s="366" t="s">
        <v>6</v>
      </c>
      <c r="C14" s="135"/>
      <c r="D14" s="181">
        <v>496</v>
      </c>
      <c r="E14" s="170">
        <v>2840808</v>
      </c>
      <c r="F14" s="161"/>
      <c r="G14" s="128"/>
      <c r="H14" s="139"/>
      <c r="I14" s="139"/>
      <c r="J14" s="139"/>
      <c r="K14" s="139"/>
      <c r="L14" s="139"/>
      <c r="M14" s="139"/>
    </row>
    <row r="15" spans="1:13" ht="9.6" customHeight="1" x14ac:dyDescent="0.15">
      <c r="A15" s="356"/>
      <c r="B15" s="366"/>
      <c r="C15" s="135"/>
      <c r="D15" s="181">
        <v>531</v>
      </c>
      <c r="E15" s="170">
        <v>2692092</v>
      </c>
      <c r="F15" s="161"/>
      <c r="G15" s="128"/>
      <c r="H15" s="139"/>
      <c r="I15" s="139"/>
      <c r="J15" s="139"/>
      <c r="K15" s="139"/>
      <c r="L15" s="139"/>
      <c r="M15" s="139"/>
    </row>
    <row r="16" spans="1:13" ht="9.6" customHeight="1" x14ac:dyDescent="0.15">
      <c r="A16" s="356"/>
      <c r="B16" s="366"/>
      <c r="C16" s="135"/>
      <c r="D16" s="181">
        <f>SUM(D14-D15)</f>
        <v>-35</v>
      </c>
      <c r="E16" s="170">
        <f>SUM(E14-E15)</f>
        <v>148716</v>
      </c>
      <c r="F16" s="161"/>
      <c r="G16" s="128"/>
      <c r="H16" s="139"/>
      <c r="I16" s="139"/>
      <c r="J16" s="139"/>
      <c r="K16" s="139"/>
      <c r="L16" s="139"/>
      <c r="M16" s="139"/>
    </row>
    <row r="17" spans="1:13" ht="9.6" customHeight="1" x14ac:dyDescent="0.15">
      <c r="A17" s="365"/>
      <c r="B17" s="366" t="s">
        <v>5</v>
      </c>
      <c r="C17" s="135"/>
      <c r="D17" s="181">
        <v>1422</v>
      </c>
      <c r="E17" s="170">
        <v>300389</v>
      </c>
      <c r="F17" s="161"/>
      <c r="G17" s="128"/>
      <c r="H17" s="139"/>
      <c r="I17" s="139"/>
      <c r="J17" s="139"/>
      <c r="K17" s="128"/>
      <c r="L17" s="128" t="s">
        <v>270</v>
      </c>
      <c r="M17" s="139"/>
    </row>
    <row r="18" spans="1:13" ht="9.6" customHeight="1" x14ac:dyDescent="0.15">
      <c r="A18" s="365"/>
      <c r="B18" s="366"/>
      <c r="C18" s="135"/>
      <c r="D18" s="181">
        <v>2507</v>
      </c>
      <c r="E18" s="170">
        <v>555650</v>
      </c>
      <c r="F18" s="161"/>
      <c r="G18" s="128"/>
      <c r="H18" s="139"/>
      <c r="I18" s="139"/>
      <c r="J18" s="139"/>
      <c r="K18" s="128"/>
      <c r="L18" s="128" t="s">
        <v>269</v>
      </c>
      <c r="M18" s="139"/>
    </row>
    <row r="19" spans="1:13" ht="9.6" customHeight="1" x14ac:dyDescent="0.15">
      <c r="A19" s="365"/>
      <c r="B19" s="366"/>
      <c r="C19" s="135"/>
      <c r="D19" s="181">
        <f>SUM(D17-D18)</f>
        <v>-1085</v>
      </c>
      <c r="E19" s="170">
        <f>SUM(E17-E18)</f>
        <v>-255261</v>
      </c>
      <c r="F19" s="161"/>
      <c r="G19" s="128"/>
      <c r="H19" s="139"/>
      <c r="I19" s="139"/>
      <c r="J19" s="139"/>
      <c r="K19" s="128"/>
      <c r="L19" s="128" t="s">
        <v>104</v>
      </c>
      <c r="M19" s="139"/>
    </row>
    <row r="20" spans="1:13" ht="11.1" customHeight="1" x14ac:dyDescent="0.15">
      <c r="A20" s="365" t="s">
        <v>4</v>
      </c>
      <c r="B20" s="357"/>
      <c r="C20" s="133"/>
      <c r="D20" s="181">
        <v>0</v>
      </c>
      <c r="E20" s="170">
        <v>0</v>
      </c>
      <c r="F20" s="161"/>
      <c r="G20" s="128"/>
      <c r="H20" s="371" t="s">
        <v>96</v>
      </c>
      <c r="I20" s="371"/>
      <c r="J20" s="371"/>
      <c r="K20" s="371"/>
      <c r="L20" s="128"/>
      <c r="M20" s="139"/>
    </row>
    <row r="21" spans="1:13" ht="9.6" customHeight="1" x14ac:dyDescent="0.15">
      <c r="A21" s="365"/>
      <c r="B21" s="357"/>
      <c r="C21" s="133"/>
      <c r="D21" s="181">
        <v>0</v>
      </c>
      <c r="E21" s="170">
        <v>0</v>
      </c>
      <c r="F21" s="161"/>
      <c r="G21" s="128"/>
      <c r="H21" s="165"/>
      <c r="I21" s="130" t="s">
        <v>71</v>
      </c>
      <c r="J21" s="372" t="s">
        <v>69</v>
      </c>
      <c r="K21" s="373"/>
      <c r="L21" s="130" t="s">
        <v>70</v>
      </c>
      <c r="M21" s="139"/>
    </row>
    <row r="22" spans="1:13" ht="9.6" customHeight="1" x14ac:dyDescent="0.15">
      <c r="A22" s="365"/>
      <c r="B22" s="357"/>
      <c r="C22" s="133"/>
      <c r="D22" s="181">
        <v>0</v>
      </c>
      <c r="E22" s="170">
        <v>0</v>
      </c>
      <c r="F22" s="161"/>
      <c r="G22" s="128"/>
      <c r="H22" s="374" t="s">
        <v>79</v>
      </c>
      <c r="I22" s="166">
        <f t="shared" ref="I22:I30" si="0">SUM(J22:L22)</f>
        <v>0</v>
      </c>
      <c r="J22" s="400">
        <v>0</v>
      </c>
      <c r="K22" s="401"/>
      <c r="L22" s="166">
        <v>0</v>
      </c>
      <c r="M22" s="139"/>
    </row>
    <row r="23" spans="1:13" ht="9.6" customHeight="1" x14ac:dyDescent="0.15">
      <c r="A23" s="356" t="s">
        <v>74</v>
      </c>
      <c r="B23" s="357"/>
      <c r="C23" s="133"/>
      <c r="D23" s="181">
        <v>16</v>
      </c>
      <c r="E23" s="170">
        <v>10896</v>
      </c>
      <c r="F23" s="161"/>
      <c r="G23" s="128"/>
      <c r="H23" s="375"/>
      <c r="I23" s="167">
        <f t="shared" si="0"/>
        <v>0</v>
      </c>
      <c r="J23" s="402">
        <v>0</v>
      </c>
      <c r="K23" s="403"/>
      <c r="L23" s="167">
        <v>0</v>
      </c>
      <c r="M23" s="139"/>
    </row>
    <row r="24" spans="1:13" ht="9.6" customHeight="1" x14ac:dyDescent="0.15">
      <c r="A24" s="356"/>
      <c r="B24" s="357"/>
      <c r="C24" s="133"/>
      <c r="D24" s="181">
        <v>2</v>
      </c>
      <c r="E24" s="170">
        <v>994</v>
      </c>
      <c r="F24" s="161"/>
      <c r="G24" s="128"/>
      <c r="H24" s="376"/>
      <c r="I24" s="168">
        <f t="shared" si="0"/>
        <v>0</v>
      </c>
      <c r="J24" s="396">
        <f>SUM(J22-J23)</f>
        <v>0</v>
      </c>
      <c r="K24" s="397"/>
      <c r="L24" s="167">
        <f>SUM(L22-L23)</f>
        <v>0</v>
      </c>
      <c r="M24" s="139"/>
    </row>
    <row r="25" spans="1:13" ht="9.6" customHeight="1" x14ac:dyDescent="0.15">
      <c r="A25" s="356"/>
      <c r="B25" s="357"/>
      <c r="C25" s="133"/>
      <c r="D25" s="181">
        <f>D23-D24</f>
        <v>14</v>
      </c>
      <c r="E25" s="170">
        <f>E23-E24</f>
        <v>9902</v>
      </c>
      <c r="F25" s="161"/>
      <c r="G25" s="128"/>
      <c r="H25" s="359" t="s">
        <v>75</v>
      </c>
      <c r="I25" s="170">
        <f t="shared" si="0"/>
        <v>5204</v>
      </c>
      <c r="J25" s="396">
        <v>2602</v>
      </c>
      <c r="K25" s="397"/>
      <c r="L25" s="168">
        <f>J25</f>
        <v>2602</v>
      </c>
      <c r="M25" s="139"/>
    </row>
    <row r="26" spans="1:13" ht="9.6" customHeight="1" x14ac:dyDescent="0.15">
      <c r="A26" s="356" t="s">
        <v>1</v>
      </c>
      <c r="B26" s="357"/>
      <c r="C26" s="169"/>
      <c r="D26" s="181">
        <v>0</v>
      </c>
      <c r="E26" s="170">
        <v>0</v>
      </c>
      <c r="F26" s="161"/>
      <c r="G26" s="128"/>
      <c r="H26" s="360"/>
      <c r="I26" s="168">
        <f t="shared" si="0"/>
        <v>5348</v>
      </c>
      <c r="J26" s="396">
        <v>2674</v>
      </c>
      <c r="K26" s="397"/>
      <c r="L26" s="168">
        <f>J26</f>
        <v>2674</v>
      </c>
      <c r="M26" s="139"/>
    </row>
    <row r="27" spans="1:13" ht="9.6" customHeight="1" x14ac:dyDescent="0.15">
      <c r="A27" s="356"/>
      <c r="B27" s="357"/>
      <c r="C27" s="133"/>
      <c r="D27" s="181">
        <v>0</v>
      </c>
      <c r="E27" s="170">
        <v>0</v>
      </c>
      <c r="F27" s="161"/>
      <c r="G27" s="128"/>
      <c r="H27" s="377"/>
      <c r="I27" s="168">
        <f t="shared" si="0"/>
        <v>-144</v>
      </c>
      <c r="J27" s="396">
        <f>SUM(J25-J26)</f>
        <v>-72</v>
      </c>
      <c r="K27" s="397"/>
      <c r="L27" s="168">
        <f>SUM(L25-L26)</f>
        <v>-72</v>
      </c>
      <c r="M27" s="139"/>
    </row>
    <row r="28" spans="1:13" ht="9.6" customHeight="1" x14ac:dyDescent="0.15">
      <c r="A28" s="356"/>
      <c r="B28" s="357"/>
      <c r="C28" s="133"/>
      <c r="D28" s="181">
        <v>0</v>
      </c>
      <c r="E28" s="170">
        <v>0</v>
      </c>
      <c r="F28" s="161"/>
      <c r="G28" s="128"/>
      <c r="H28" s="359" t="s">
        <v>76</v>
      </c>
      <c r="I28" s="168">
        <f t="shared" si="0"/>
        <v>0</v>
      </c>
      <c r="J28" s="396">
        <v>0</v>
      </c>
      <c r="K28" s="397"/>
      <c r="L28" s="168">
        <v>0</v>
      </c>
      <c r="M28" s="139"/>
    </row>
    <row r="29" spans="1:13" ht="9.6" customHeight="1" x14ac:dyDescent="0.15">
      <c r="A29" s="356" t="s">
        <v>2</v>
      </c>
      <c r="B29" s="357"/>
      <c r="C29" s="133"/>
      <c r="D29" s="181">
        <v>5</v>
      </c>
      <c r="E29" s="170">
        <v>3576</v>
      </c>
      <c r="F29" s="161"/>
      <c r="G29" s="128"/>
      <c r="H29" s="360"/>
      <c r="I29" s="168">
        <f t="shared" si="0"/>
        <v>0</v>
      </c>
      <c r="J29" s="396">
        <v>0</v>
      </c>
      <c r="K29" s="397"/>
      <c r="L29" s="168">
        <v>0</v>
      </c>
      <c r="M29" s="139"/>
    </row>
    <row r="30" spans="1:13" ht="9.6" customHeight="1" x14ac:dyDescent="0.15">
      <c r="A30" s="356"/>
      <c r="B30" s="357"/>
      <c r="C30" s="133"/>
      <c r="D30" s="181">
        <v>14</v>
      </c>
      <c r="E30" s="170">
        <v>16253</v>
      </c>
      <c r="F30" s="161"/>
      <c r="G30" s="128"/>
      <c r="H30" s="361"/>
      <c r="I30" s="164">
        <f t="shared" si="0"/>
        <v>0</v>
      </c>
      <c r="J30" s="394">
        <v>0</v>
      </c>
      <c r="K30" s="395"/>
      <c r="L30" s="164">
        <v>0</v>
      </c>
      <c r="M30" s="139"/>
    </row>
    <row r="31" spans="1:13" ht="9.6" customHeight="1" x14ac:dyDescent="0.15">
      <c r="A31" s="362"/>
      <c r="B31" s="363"/>
      <c r="C31" s="134"/>
      <c r="D31" s="182">
        <f>SUM(D29-D30)</f>
        <v>-9</v>
      </c>
      <c r="E31" s="164">
        <f>SUM(E29-E30)</f>
        <v>-12677</v>
      </c>
      <c r="F31" s="128"/>
      <c r="G31" s="128"/>
      <c r="H31" s="139"/>
      <c r="I31" s="139"/>
      <c r="J31" s="139"/>
      <c r="K31" s="139"/>
      <c r="L31" s="139"/>
      <c r="M31" s="139"/>
    </row>
    <row r="32" spans="1:13" ht="9" customHeight="1" x14ac:dyDescent="0.15">
      <c r="A32" s="139"/>
      <c r="B32" s="139"/>
      <c r="C32" s="139"/>
      <c r="D32" s="128"/>
      <c r="E32" s="128"/>
      <c r="F32" s="128"/>
      <c r="G32" s="161"/>
      <c r="H32" s="139"/>
      <c r="I32" s="139"/>
      <c r="J32" s="139"/>
      <c r="K32" s="139"/>
      <c r="L32" s="139"/>
      <c r="M32" s="139"/>
    </row>
    <row r="33" spans="1:13" ht="10.5" customHeight="1" x14ac:dyDescent="0.15">
      <c r="A33" s="348" t="s">
        <v>97</v>
      </c>
      <c r="B33" s="348"/>
      <c r="C33" s="348"/>
      <c r="D33" s="348"/>
      <c r="E33" s="349"/>
      <c r="F33" s="128" t="s">
        <v>106</v>
      </c>
      <c r="G33" s="139"/>
      <c r="H33" s="139"/>
      <c r="I33" s="139"/>
      <c r="J33" s="139"/>
      <c r="K33" s="139"/>
      <c r="L33" s="139"/>
      <c r="M33" s="139"/>
    </row>
    <row r="34" spans="1:13" ht="9" customHeight="1" x14ac:dyDescent="0.15">
      <c r="A34" s="350" t="s">
        <v>213</v>
      </c>
      <c r="B34" s="351"/>
      <c r="C34" s="136" t="s">
        <v>238</v>
      </c>
      <c r="D34" s="137" t="s">
        <v>11</v>
      </c>
      <c r="E34" s="120" t="s">
        <v>69</v>
      </c>
      <c r="F34" s="121" t="s">
        <v>70</v>
      </c>
      <c r="G34" s="139"/>
      <c r="H34" s="350" t="s">
        <v>213</v>
      </c>
      <c r="I34" s="351"/>
      <c r="J34" s="136" t="s">
        <v>238</v>
      </c>
      <c r="K34" s="137" t="s">
        <v>11</v>
      </c>
      <c r="L34" s="120" t="s">
        <v>69</v>
      </c>
      <c r="M34" s="121" t="s">
        <v>70</v>
      </c>
    </row>
    <row r="35" spans="1:13" ht="9" customHeight="1" x14ac:dyDescent="0.15">
      <c r="A35" s="352" t="s">
        <v>13</v>
      </c>
      <c r="B35" s="353"/>
      <c r="C35" s="153"/>
      <c r="D35" s="154">
        <f>SUM(D36+K81)</f>
        <v>33580</v>
      </c>
      <c r="E35" s="154">
        <f>SUM(E36+L81)</f>
        <v>9676</v>
      </c>
      <c r="F35" s="155">
        <f>SUM(F36+M81)</f>
        <v>23904</v>
      </c>
      <c r="G35" s="139"/>
      <c r="H35" s="391" t="s">
        <v>43</v>
      </c>
      <c r="I35" s="392"/>
      <c r="J35" s="124">
        <v>264</v>
      </c>
      <c r="K35" s="140">
        <f>SUM(L35,M35)</f>
        <v>0</v>
      </c>
      <c r="L35" s="172">
        <v>0</v>
      </c>
      <c r="M35" s="173">
        <v>0</v>
      </c>
    </row>
    <row r="36" spans="1:13" ht="9" customHeight="1" x14ac:dyDescent="0.15">
      <c r="A36" s="184" t="s">
        <v>214</v>
      </c>
      <c r="B36" s="225"/>
      <c r="C36" s="157"/>
      <c r="D36" s="158">
        <f>SUM(D37+D49+D56+D67+K37+K53+K63+K72+K80)</f>
        <v>33580</v>
      </c>
      <c r="E36" s="174">
        <f>SUM(E37+E49+E56+E67+L37+L53+L63+L72+L80)</f>
        <v>9676</v>
      </c>
      <c r="F36" s="155">
        <f>SUM(F37+F49+F56+F67+M37+M53+M63+M72+M80)</f>
        <v>23904</v>
      </c>
      <c r="G36" s="139"/>
      <c r="H36" s="338" t="s">
        <v>44</v>
      </c>
      <c r="I36" s="339"/>
      <c r="J36" s="125">
        <v>265</v>
      </c>
      <c r="K36" s="141">
        <f>SUM(L36,M36)</f>
        <v>0</v>
      </c>
      <c r="L36" s="172">
        <v>0</v>
      </c>
      <c r="M36" s="147">
        <v>0</v>
      </c>
    </row>
    <row r="37" spans="1:13" ht="9" customHeight="1" x14ac:dyDescent="0.15">
      <c r="A37" s="338" t="s">
        <v>100</v>
      </c>
      <c r="B37" s="345"/>
      <c r="C37" s="125"/>
      <c r="D37" s="141">
        <f>SUM(D38:D48)</f>
        <v>6468</v>
      </c>
      <c r="E37" s="146">
        <f>SUM(E38:E48)</f>
        <v>1352</v>
      </c>
      <c r="F37" s="147">
        <f>SUM(F38:F48)</f>
        <v>5116</v>
      </c>
      <c r="G37" s="139"/>
      <c r="H37" s="338" t="s">
        <v>45</v>
      </c>
      <c r="I37" s="345"/>
      <c r="J37" s="125"/>
      <c r="K37" s="141">
        <f>SUM(K38:K52)</f>
        <v>618</v>
      </c>
      <c r="L37" s="146">
        <f>SUM(L38:L52)</f>
        <v>5</v>
      </c>
      <c r="M37" s="147">
        <f>SUM(M38:M52)</f>
        <v>613</v>
      </c>
    </row>
    <row r="38" spans="1:13" ht="9" customHeight="1" x14ac:dyDescent="0.15">
      <c r="A38" s="346" t="s">
        <v>14</v>
      </c>
      <c r="B38" s="347"/>
      <c r="C38" s="125">
        <v>11</v>
      </c>
      <c r="D38" s="141">
        <f t="shared" ref="D38:D48" si="1">SUM(E38,F38)</f>
        <v>0</v>
      </c>
      <c r="E38" s="146">
        <v>0</v>
      </c>
      <c r="F38" s="147">
        <v>0</v>
      </c>
      <c r="G38" s="139"/>
      <c r="H38" s="338" t="s">
        <v>46</v>
      </c>
      <c r="I38" s="345"/>
      <c r="J38" s="125">
        <v>271</v>
      </c>
      <c r="K38" s="141">
        <f t="shared" ref="K38:K52" si="2">SUM(L38,M38)</f>
        <v>0</v>
      </c>
      <c r="L38" s="146">
        <v>0</v>
      </c>
      <c r="M38" s="147">
        <v>0</v>
      </c>
    </row>
    <row r="39" spans="1:13" ht="9" customHeight="1" x14ac:dyDescent="0.15">
      <c r="A39" s="346" t="s">
        <v>15</v>
      </c>
      <c r="B39" s="347"/>
      <c r="C39" s="125">
        <v>21</v>
      </c>
      <c r="D39" s="141">
        <f t="shared" si="1"/>
        <v>28</v>
      </c>
      <c r="E39" s="146">
        <v>0</v>
      </c>
      <c r="F39" s="147">
        <v>28</v>
      </c>
      <c r="G39" s="139"/>
      <c r="H39" s="338" t="s">
        <v>239</v>
      </c>
      <c r="I39" s="345"/>
      <c r="J39" s="125">
        <v>281</v>
      </c>
      <c r="K39" s="141">
        <f t="shared" si="2"/>
        <v>281</v>
      </c>
      <c r="L39" s="146">
        <v>0</v>
      </c>
      <c r="M39" s="147">
        <v>281</v>
      </c>
    </row>
    <row r="40" spans="1:13" ht="9" customHeight="1" x14ac:dyDescent="0.15">
      <c r="A40" s="189" t="s">
        <v>240</v>
      </c>
      <c r="B40" s="186"/>
      <c r="C40" s="125">
        <v>22</v>
      </c>
      <c r="D40" s="141">
        <f t="shared" si="1"/>
        <v>0</v>
      </c>
      <c r="E40" s="146">
        <v>0</v>
      </c>
      <c r="F40" s="147">
        <v>0</v>
      </c>
      <c r="G40" s="139"/>
      <c r="H40" s="338" t="s">
        <v>47</v>
      </c>
      <c r="I40" s="345"/>
      <c r="J40" s="125">
        <v>291</v>
      </c>
      <c r="K40" s="141">
        <f t="shared" si="2"/>
        <v>0</v>
      </c>
      <c r="L40" s="146">
        <v>0</v>
      </c>
      <c r="M40" s="147">
        <v>0</v>
      </c>
    </row>
    <row r="41" spans="1:13" ht="9" customHeight="1" x14ac:dyDescent="0.15">
      <c r="A41" s="346" t="s">
        <v>16</v>
      </c>
      <c r="B41" s="347"/>
      <c r="C41" s="125">
        <v>23</v>
      </c>
      <c r="D41" s="141">
        <f t="shared" si="1"/>
        <v>0</v>
      </c>
      <c r="E41" s="146">
        <v>0</v>
      </c>
      <c r="F41" s="147">
        <v>0</v>
      </c>
      <c r="G41" s="139"/>
      <c r="H41" s="338" t="s">
        <v>215</v>
      </c>
      <c r="I41" s="345"/>
      <c r="J41" s="125">
        <v>301</v>
      </c>
      <c r="K41" s="141">
        <f t="shared" si="2"/>
        <v>194</v>
      </c>
      <c r="L41" s="146">
        <v>5</v>
      </c>
      <c r="M41" s="147">
        <v>189</v>
      </c>
    </row>
    <row r="42" spans="1:13" ht="9" customHeight="1" x14ac:dyDescent="0.15">
      <c r="A42" s="189" t="s">
        <v>81</v>
      </c>
      <c r="B42" s="186"/>
      <c r="C42" s="125">
        <v>24</v>
      </c>
      <c r="D42" s="141">
        <f t="shared" si="1"/>
        <v>0</v>
      </c>
      <c r="E42" s="146">
        <v>0</v>
      </c>
      <c r="F42" s="147">
        <v>0</v>
      </c>
      <c r="G42" s="139"/>
      <c r="H42" s="338" t="s">
        <v>48</v>
      </c>
      <c r="I42" s="345"/>
      <c r="J42" s="125">
        <v>311</v>
      </c>
      <c r="K42" s="141">
        <f t="shared" si="2"/>
        <v>0</v>
      </c>
      <c r="L42" s="146">
        <v>0</v>
      </c>
      <c r="M42" s="147">
        <v>0</v>
      </c>
    </row>
    <row r="43" spans="1:13" ht="9" customHeight="1" x14ac:dyDescent="0.15">
      <c r="A43" s="148" t="s">
        <v>107</v>
      </c>
      <c r="B43" s="149"/>
      <c r="C43" s="159">
        <v>31</v>
      </c>
      <c r="D43" s="150">
        <f t="shared" si="1"/>
        <v>1084</v>
      </c>
      <c r="E43" s="146">
        <v>0</v>
      </c>
      <c r="F43" s="152">
        <v>1084</v>
      </c>
      <c r="G43" s="139"/>
      <c r="H43" s="338" t="s">
        <v>241</v>
      </c>
      <c r="I43" s="345"/>
      <c r="J43" s="125">
        <v>320</v>
      </c>
      <c r="K43" s="141">
        <f t="shared" si="2"/>
        <v>0</v>
      </c>
      <c r="L43" s="146">
        <v>0</v>
      </c>
      <c r="M43" s="147">
        <v>0</v>
      </c>
    </row>
    <row r="44" spans="1:13" ht="9" customHeight="1" x14ac:dyDescent="0.15">
      <c r="A44" s="346" t="s">
        <v>17</v>
      </c>
      <c r="B44" s="347"/>
      <c r="C44" s="125">
        <v>41</v>
      </c>
      <c r="D44" s="141">
        <f t="shared" si="1"/>
        <v>0</v>
      </c>
      <c r="E44" s="146">
        <v>0</v>
      </c>
      <c r="F44" s="147">
        <v>0</v>
      </c>
      <c r="G44" s="139"/>
      <c r="H44" s="338" t="s">
        <v>242</v>
      </c>
      <c r="I44" s="345"/>
      <c r="J44" s="125">
        <v>321</v>
      </c>
      <c r="K44" s="141">
        <f t="shared" si="2"/>
        <v>33</v>
      </c>
      <c r="L44" s="146">
        <v>0</v>
      </c>
      <c r="M44" s="147">
        <v>33</v>
      </c>
    </row>
    <row r="45" spans="1:13" ht="9" customHeight="1" x14ac:dyDescent="0.15">
      <c r="A45" s="331" t="s">
        <v>82</v>
      </c>
      <c r="B45" s="332"/>
      <c r="C45" s="125">
        <v>51</v>
      </c>
      <c r="D45" s="141">
        <f t="shared" si="1"/>
        <v>981</v>
      </c>
      <c r="E45" s="146">
        <v>954</v>
      </c>
      <c r="F45" s="147">
        <v>27</v>
      </c>
      <c r="G45" s="139"/>
      <c r="H45" s="185" t="s">
        <v>50</v>
      </c>
      <c r="I45" s="186"/>
      <c r="J45" s="125">
        <v>322</v>
      </c>
      <c r="K45" s="141">
        <f t="shared" si="2"/>
        <v>0</v>
      </c>
      <c r="L45" s="146">
        <v>0</v>
      </c>
      <c r="M45" s="147">
        <v>0</v>
      </c>
    </row>
    <row r="46" spans="1:13" ht="9" customHeight="1" x14ac:dyDescent="0.15">
      <c r="A46" s="346" t="s">
        <v>18</v>
      </c>
      <c r="B46" s="347"/>
      <c r="C46" s="125">
        <v>61</v>
      </c>
      <c r="D46" s="141">
        <f t="shared" si="1"/>
        <v>0</v>
      </c>
      <c r="E46" s="146">
        <v>0</v>
      </c>
      <c r="F46" s="147">
        <v>0</v>
      </c>
      <c r="G46" s="139"/>
      <c r="H46" s="185" t="s">
        <v>51</v>
      </c>
      <c r="I46" s="186"/>
      <c r="J46" s="125">
        <v>323</v>
      </c>
      <c r="K46" s="141">
        <f t="shared" si="2"/>
        <v>110</v>
      </c>
      <c r="L46" s="146">
        <v>0</v>
      </c>
      <c r="M46" s="147">
        <v>110</v>
      </c>
    </row>
    <row r="47" spans="1:13" ht="9" customHeight="1" x14ac:dyDescent="0.15">
      <c r="A47" s="331" t="s">
        <v>90</v>
      </c>
      <c r="B47" s="332"/>
      <c r="C47" s="125">
        <v>71</v>
      </c>
      <c r="D47" s="141">
        <f t="shared" si="1"/>
        <v>2105</v>
      </c>
      <c r="E47" s="146">
        <v>145</v>
      </c>
      <c r="F47" s="147">
        <v>1960</v>
      </c>
      <c r="G47" s="139"/>
      <c r="H47" s="185" t="s">
        <v>49</v>
      </c>
      <c r="I47" s="186"/>
      <c r="J47" s="125">
        <v>324</v>
      </c>
      <c r="K47" s="141">
        <f t="shared" si="2"/>
        <v>0</v>
      </c>
      <c r="L47" s="146">
        <v>0</v>
      </c>
      <c r="M47" s="147">
        <v>0</v>
      </c>
    </row>
    <row r="48" spans="1:13" ht="9" customHeight="1" x14ac:dyDescent="0.15">
      <c r="A48" s="335" t="s">
        <v>98</v>
      </c>
      <c r="B48" s="336"/>
      <c r="C48" s="179">
        <v>81</v>
      </c>
      <c r="D48" s="141">
        <f t="shared" si="1"/>
        <v>2270</v>
      </c>
      <c r="E48" s="146">
        <v>253</v>
      </c>
      <c r="F48" s="147">
        <v>2017</v>
      </c>
      <c r="G48" s="139"/>
      <c r="H48" s="338" t="s">
        <v>243</v>
      </c>
      <c r="I48" s="345"/>
      <c r="J48" s="125">
        <v>331</v>
      </c>
      <c r="K48" s="141">
        <f t="shared" si="2"/>
        <v>0</v>
      </c>
      <c r="L48" s="146">
        <v>0</v>
      </c>
      <c r="M48" s="147">
        <v>0</v>
      </c>
    </row>
    <row r="49" spans="1:23" ht="9" customHeight="1" x14ac:dyDescent="0.15">
      <c r="A49" s="338" t="s">
        <v>19</v>
      </c>
      <c r="B49" s="344"/>
      <c r="C49" s="125"/>
      <c r="D49" s="141">
        <f>SUM(D50:D55)</f>
        <v>220</v>
      </c>
      <c r="E49" s="146">
        <f>SUM(E50:E55)</f>
        <v>5</v>
      </c>
      <c r="F49" s="147">
        <f>SUM(F50:F55)</f>
        <v>215</v>
      </c>
      <c r="G49" s="139"/>
      <c r="H49" s="185" t="s">
        <v>216</v>
      </c>
      <c r="I49" s="186"/>
      <c r="J49" s="125">
        <v>341</v>
      </c>
      <c r="K49" s="141">
        <f t="shared" si="2"/>
        <v>0</v>
      </c>
      <c r="L49" s="146">
        <v>0</v>
      </c>
      <c r="M49" s="147">
        <v>0</v>
      </c>
    </row>
    <row r="50" spans="1:23" ht="9" customHeight="1" x14ac:dyDescent="0.15">
      <c r="A50" s="338" t="s">
        <v>20</v>
      </c>
      <c r="B50" s="344"/>
      <c r="C50" s="125">
        <v>91</v>
      </c>
      <c r="D50" s="141">
        <f t="shared" ref="D50:D55" si="3">SUM(E50,F50)</f>
        <v>0</v>
      </c>
      <c r="E50" s="146">
        <v>0</v>
      </c>
      <c r="F50" s="147">
        <v>0</v>
      </c>
      <c r="G50" s="139"/>
      <c r="H50" s="338" t="s">
        <v>52</v>
      </c>
      <c r="I50" s="339"/>
      <c r="J50" s="125">
        <v>351</v>
      </c>
      <c r="K50" s="141">
        <f t="shared" si="2"/>
        <v>0</v>
      </c>
      <c r="L50" s="146">
        <v>0</v>
      </c>
      <c r="M50" s="147">
        <v>0</v>
      </c>
    </row>
    <row r="51" spans="1:23" ht="9" customHeight="1" x14ac:dyDescent="0.15">
      <c r="A51" s="338" t="s">
        <v>21</v>
      </c>
      <c r="B51" s="344"/>
      <c r="C51" s="125">
        <v>92</v>
      </c>
      <c r="D51" s="141">
        <f t="shared" si="3"/>
        <v>208</v>
      </c>
      <c r="E51" s="146">
        <v>0</v>
      </c>
      <c r="F51" s="147">
        <v>208</v>
      </c>
      <c r="G51" s="139"/>
      <c r="H51" s="338" t="s">
        <v>53</v>
      </c>
      <c r="I51" s="339"/>
      <c r="J51" s="125">
        <v>361</v>
      </c>
      <c r="K51" s="141">
        <f t="shared" si="2"/>
        <v>0</v>
      </c>
      <c r="L51" s="146">
        <v>0</v>
      </c>
      <c r="M51" s="147">
        <v>0</v>
      </c>
    </row>
    <row r="52" spans="1:23" s="139" customFormat="1" ht="18" customHeight="1" x14ac:dyDescent="0.15">
      <c r="A52" s="338" t="s">
        <v>22</v>
      </c>
      <c r="B52" s="339"/>
      <c r="C52" s="125">
        <v>101</v>
      </c>
      <c r="D52" s="141">
        <f t="shared" si="3"/>
        <v>0</v>
      </c>
      <c r="E52" s="146">
        <v>0</v>
      </c>
      <c r="F52" s="147">
        <v>0</v>
      </c>
      <c r="H52" s="335" t="s">
        <v>101</v>
      </c>
      <c r="I52" s="336"/>
      <c r="J52" s="179">
        <v>371</v>
      </c>
      <c r="K52" s="141">
        <f t="shared" si="2"/>
        <v>0</v>
      </c>
      <c r="L52" s="146">
        <v>0</v>
      </c>
      <c r="M52" s="147">
        <v>0</v>
      </c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9" customHeight="1" x14ac:dyDescent="0.15">
      <c r="A53" s="185" t="s">
        <v>23</v>
      </c>
      <c r="B53" s="186"/>
      <c r="C53" s="125">
        <v>111</v>
      </c>
      <c r="D53" s="141">
        <f t="shared" si="3"/>
        <v>0</v>
      </c>
      <c r="E53" s="146">
        <v>0</v>
      </c>
      <c r="F53" s="147">
        <v>0</v>
      </c>
      <c r="G53" s="139"/>
      <c r="H53" s="331" t="s">
        <v>54</v>
      </c>
      <c r="I53" s="332"/>
      <c r="J53" s="125"/>
      <c r="K53" s="141">
        <f>SUM(K54:K62)</f>
        <v>320</v>
      </c>
      <c r="L53" s="146">
        <f>SUM(L54:L62)</f>
        <v>0</v>
      </c>
      <c r="M53" s="147">
        <f>SUM(M54:M62)</f>
        <v>320</v>
      </c>
    </row>
    <row r="54" spans="1:23" ht="9" customHeight="1" x14ac:dyDescent="0.15">
      <c r="A54" s="331" t="s">
        <v>93</v>
      </c>
      <c r="B54" s="332"/>
      <c r="C54" s="125">
        <v>112</v>
      </c>
      <c r="D54" s="141">
        <f t="shared" si="3"/>
        <v>12</v>
      </c>
      <c r="E54" s="146">
        <v>5</v>
      </c>
      <c r="F54" s="147">
        <v>7</v>
      </c>
      <c r="G54" s="139"/>
      <c r="H54" s="338" t="s">
        <v>80</v>
      </c>
      <c r="I54" s="339"/>
      <c r="J54" s="125">
        <v>381</v>
      </c>
      <c r="K54" s="141">
        <f t="shared" ref="K54:K62" si="4">SUM(L54,M54)</f>
        <v>0</v>
      </c>
      <c r="L54" s="146">
        <v>0</v>
      </c>
      <c r="M54" s="147">
        <v>0</v>
      </c>
    </row>
    <row r="55" spans="1:23" ht="9" customHeight="1" x14ac:dyDescent="0.15">
      <c r="A55" s="338" t="s">
        <v>24</v>
      </c>
      <c r="B55" s="344"/>
      <c r="C55" s="125">
        <v>121</v>
      </c>
      <c r="D55" s="141">
        <f t="shared" si="3"/>
        <v>0</v>
      </c>
      <c r="E55" s="146">
        <v>0</v>
      </c>
      <c r="F55" s="147">
        <v>0</v>
      </c>
      <c r="G55" s="139"/>
      <c r="H55" s="185" t="s">
        <v>55</v>
      </c>
      <c r="I55" s="186"/>
      <c r="J55" s="125">
        <v>391</v>
      </c>
      <c r="K55" s="141">
        <f t="shared" si="4"/>
        <v>0</v>
      </c>
      <c r="L55" s="146">
        <v>0</v>
      </c>
      <c r="M55" s="147">
        <v>0</v>
      </c>
    </row>
    <row r="56" spans="1:23" ht="9" customHeight="1" x14ac:dyDescent="0.15">
      <c r="A56" s="331" t="s">
        <v>25</v>
      </c>
      <c r="B56" s="332"/>
      <c r="C56" s="125"/>
      <c r="D56" s="141">
        <f>SUM(D57:D66)</f>
        <v>9750</v>
      </c>
      <c r="E56" s="146">
        <f>SUM(E57:E66)</f>
        <v>0</v>
      </c>
      <c r="F56" s="147">
        <f>SUM(F57:F66)</f>
        <v>9750</v>
      </c>
      <c r="G56" s="139"/>
      <c r="H56" s="335" t="s">
        <v>91</v>
      </c>
      <c r="I56" s="336"/>
      <c r="J56" s="179">
        <v>401</v>
      </c>
      <c r="K56" s="141">
        <f t="shared" si="4"/>
        <v>0</v>
      </c>
      <c r="L56" s="146">
        <v>0</v>
      </c>
      <c r="M56" s="147">
        <v>0</v>
      </c>
    </row>
    <row r="57" spans="1:23" ht="9" customHeight="1" x14ac:dyDescent="0.15">
      <c r="A57" s="331" t="s">
        <v>26</v>
      </c>
      <c r="B57" s="332"/>
      <c r="C57" s="125">
        <v>131</v>
      </c>
      <c r="D57" s="141">
        <f t="shared" ref="D57:D66" si="5">SUM(E57,F57)</f>
        <v>0</v>
      </c>
      <c r="E57" s="146">
        <v>0</v>
      </c>
      <c r="F57" s="147">
        <v>0</v>
      </c>
      <c r="G57" s="139"/>
      <c r="H57" s="331" t="s">
        <v>56</v>
      </c>
      <c r="I57" s="332"/>
      <c r="J57" s="125">
        <v>411</v>
      </c>
      <c r="K57" s="141">
        <f t="shared" si="4"/>
        <v>0</v>
      </c>
      <c r="L57" s="146">
        <v>0</v>
      </c>
      <c r="M57" s="147">
        <v>0</v>
      </c>
    </row>
    <row r="58" spans="1:23" ht="9" customHeight="1" x14ac:dyDescent="0.15">
      <c r="A58" s="331" t="s">
        <v>27</v>
      </c>
      <c r="B58" s="332"/>
      <c r="C58" s="125">
        <v>141</v>
      </c>
      <c r="D58" s="141">
        <f t="shared" si="5"/>
        <v>0</v>
      </c>
      <c r="E58" s="146">
        <v>0</v>
      </c>
      <c r="F58" s="147">
        <v>0</v>
      </c>
      <c r="G58" s="139"/>
      <c r="H58" s="335" t="s">
        <v>217</v>
      </c>
      <c r="I58" s="336"/>
      <c r="J58" s="179">
        <v>421</v>
      </c>
      <c r="K58" s="141">
        <f t="shared" si="4"/>
        <v>31</v>
      </c>
      <c r="L58" s="146">
        <v>0</v>
      </c>
      <c r="M58" s="147">
        <v>31</v>
      </c>
    </row>
    <row r="59" spans="1:23" ht="9" customHeight="1" x14ac:dyDescent="0.15">
      <c r="A59" s="331" t="s">
        <v>83</v>
      </c>
      <c r="B59" s="332"/>
      <c r="C59" s="125">
        <v>151</v>
      </c>
      <c r="D59" s="141">
        <f t="shared" si="5"/>
        <v>0</v>
      </c>
      <c r="E59" s="146">
        <v>0</v>
      </c>
      <c r="F59" s="147">
        <v>0</v>
      </c>
      <c r="G59" s="139"/>
      <c r="H59" s="331" t="s">
        <v>57</v>
      </c>
      <c r="I59" s="332"/>
      <c r="J59" s="125">
        <v>422</v>
      </c>
      <c r="K59" s="141">
        <f t="shared" si="4"/>
        <v>289</v>
      </c>
      <c r="L59" s="146">
        <v>0</v>
      </c>
      <c r="M59" s="147">
        <v>289</v>
      </c>
    </row>
    <row r="60" spans="1:23" ht="9" customHeight="1" x14ac:dyDescent="0.15">
      <c r="A60" s="338" t="s">
        <v>84</v>
      </c>
      <c r="B60" s="339"/>
      <c r="C60" s="125">
        <v>161</v>
      </c>
      <c r="D60" s="141">
        <f t="shared" si="5"/>
        <v>8990</v>
      </c>
      <c r="E60" s="146">
        <v>0</v>
      </c>
      <c r="F60" s="147">
        <v>8990</v>
      </c>
      <c r="G60" s="139"/>
      <c r="H60" s="331" t="s">
        <v>58</v>
      </c>
      <c r="I60" s="332"/>
      <c r="J60" s="125">
        <v>423</v>
      </c>
      <c r="K60" s="141">
        <f t="shared" si="4"/>
        <v>0</v>
      </c>
      <c r="L60" s="146">
        <v>0</v>
      </c>
      <c r="M60" s="147">
        <v>0</v>
      </c>
    </row>
    <row r="61" spans="1:23" ht="9" customHeight="1" x14ac:dyDescent="0.15">
      <c r="A61" s="331" t="s">
        <v>28</v>
      </c>
      <c r="B61" s="332"/>
      <c r="C61" s="125">
        <v>162</v>
      </c>
      <c r="D61" s="141">
        <f t="shared" si="5"/>
        <v>760</v>
      </c>
      <c r="E61" s="146">
        <v>0</v>
      </c>
      <c r="F61" s="147">
        <v>760</v>
      </c>
      <c r="G61" s="139"/>
      <c r="H61" s="331" t="s">
        <v>244</v>
      </c>
      <c r="I61" s="332"/>
      <c r="J61" s="125">
        <v>424</v>
      </c>
      <c r="K61" s="141">
        <f t="shared" si="4"/>
        <v>0</v>
      </c>
      <c r="L61" s="146">
        <v>0</v>
      </c>
      <c r="M61" s="147">
        <v>0</v>
      </c>
    </row>
    <row r="62" spans="1:23" ht="9" customHeight="1" x14ac:dyDescent="0.15">
      <c r="A62" s="331" t="s">
        <v>29</v>
      </c>
      <c r="B62" s="332"/>
      <c r="C62" s="125">
        <v>171</v>
      </c>
      <c r="D62" s="141">
        <f t="shared" si="5"/>
        <v>0</v>
      </c>
      <c r="E62" s="146">
        <v>0</v>
      </c>
      <c r="F62" s="147">
        <v>0</v>
      </c>
      <c r="G62" s="139"/>
      <c r="H62" s="331" t="s">
        <v>87</v>
      </c>
      <c r="I62" s="332"/>
      <c r="J62" s="125">
        <v>425</v>
      </c>
      <c r="K62" s="141">
        <f t="shared" si="4"/>
        <v>0</v>
      </c>
      <c r="L62" s="146">
        <v>0</v>
      </c>
      <c r="M62" s="147">
        <v>0</v>
      </c>
    </row>
    <row r="63" spans="1:23" ht="9" customHeight="1" x14ac:dyDescent="0.15">
      <c r="A63" s="338" t="s">
        <v>30</v>
      </c>
      <c r="B63" s="339"/>
      <c r="C63" s="125">
        <v>181</v>
      </c>
      <c r="D63" s="141">
        <f t="shared" si="5"/>
        <v>0</v>
      </c>
      <c r="E63" s="146">
        <v>0</v>
      </c>
      <c r="F63" s="147">
        <v>0</v>
      </c>
      <c r="G63" s="139"/>
      <c r="H63" s="331" t="s">
        <v>59</v>
      </c>
      <c r="I63" s="332"/>
      <c r="J63" s="125"/>
      <c r="K63" s="141">
        <f>SUM(K64:K71)</f>
        <v>1094</v>
      </c>
      <c r="L63" s="146">
        <f>SUM(L64:L71)</f>
        <v>465</v>
      </c>
      <c r="M63" s="147">
        <f>SUM(M64:M71)</f>
        <v>629</v>
      </c>
    </row>
    <row r="64" spans="1:23" ht="9" customHeight="1" x14ac:dyDescent="0.15">
      <c r="A64" s="331" t="s">
        <v>31</v>
      </c>
      <c r="B64" s="332"/>
      <c r="C64" s="125">
        <v>191</v>
      </c>
      <c r="D64" s="141">
        <f t="shared" si="5"/>
        <v>0</v>
      </c>
      <c r="E64" s="146">
        <v>0</v>
      </c>
      <c r="F64" s="147">
        <v>0</v>
      </c>
      <c r="G64" s="139"/>
      <c r="H64" s="331" t="s">
        <v>60</v>
      </c>
      <c r="I64" s="332"/>
      <c r="J64" s="125">
        <v>431</v>
      </c>
      <c r="K64" s="141">
        <f t="shared" ref="K64:K71" si="6">SUM(L64,M64)</f>
        <v>0</v>
      </c>
      <c r="L64" s="146">
        <v>0</v>
      </c>
      <c r="M64" s="147">
        <v>0</v>
      </c>
    </row>
    <row r="65" spans="1:13" ht="9" customHeight="1" x14ac:dyDescent="0.15">
      <c r="A65" s="331" t="s">
        <v>32</v>
      </c>
      <c r="B65" s="332"/>
      <c r="C65" s="125">
        <v>201</v>
      </c>
      <c r="D65" s="141">
        <f t="shared" si="5"/>
        <v>0</v>
      </c>
      <c r="E65" s="146">
        <v>0</v>
      </c>
      <c r="F65" s="147">
        <v>0</v>
      </c>
      <c r="G65" s="139"/>
      <c r="H65" s="335" t="s">
        <v>218</v>
      </c>
      <c r="I65" s="336"/>
      <c r="J65" s="179">
        <v>441</v>
      </c>
      <c r="K65" s="141">
        <f t="shared" si="6"/>
        <v>0</v>
      </c>
      <c r="L65" s="146">
        <v>0</v>
      </c>
      <c r="M65" s="147">
        <v>0</v>
      </c>
    </row>
    <row r="66" spans="1:13" ht="18" customHeight="1" x14ac:dyDescent="0.15">
      <c r="A66" s="185" t="s">
        <v>219</v>
      </c>
      <c r="B66" s="186"/>
      <c r="C66" s="125">
        <v>211</v>
      </c>
      <c r="D66" s="141">
        <f t="shared" si="5"/>
        <v>0</v>
      </c>
      <c r="E66" s="146">
        <v>0</v>
      </c>
      <c r="F66" s="147">
        <v>0</v>
      </c>
      <c r="G66" s="139"/>
      <c r="H66" s="335" t="s">
        <v>222</v>
      </c>
      <c r="I66" s="336"/>
      <c r="J66" s="179">
        <v>442</v>
      </c>
      <c r="K66" s="141">
        <f t="shared" si="6"/>
        <v>0</v>
      </c>
      <c r="L66" s="146">
        <v>0</v>
      </c>
      <c r="M66" s="147">
        <v>0</v>
      </c>
    </row>
    <row r="67" spans="1:13" s="139" customFormat="1" ht="9" customHeight="1" x14ac:dyDescent="0.15">
      <c r="A67" s="185" t="s">
        <v>103</v>
      </c>
      <c r="B67" s="186"/>
      <c r="C67" s="125"/>
      <c r="D67" s="141">
        <f>SUM(D68:D80,K35:K36)</f>
        <v>1231</v>
      </c>
      <c r="E67" s="146">
        <f>SUM(E68:E80,L35:L36)</f>
        <v>409</v>
      </c>
      <c r="F67" s="147">
        <f>SUM(F68:F80,M35:M36)</f>
        <v>822</v>
      </c>
      <c r="H67" s="338" t="s">
        <v>61</v>
      </c>
      <c r="I67" s="339"/>
      <c r="J67" s="125">
        <v>443</v>
      </c>
      <c r="K67" s="141">
        <f t="shared" si="6"/>
        <v>0</v>
      </c>
      <c r="L67" s="146">
        <v>0</v>
      </c>
      <c r="M67" s="147">
        <v>0</v>
      </c>
    </row>
    <row r="68" spans="1:13" ht="9" customHeight="1" x14ac:dyDescent="0.15">
      <c r="A68" s="331" t="s">
        <v>33</v>
      </c>
      <c r="B68" s="332"/>
      <c r="C68" s="125">
        <v>221</v>
      </c>
      <c r="D68" s="141">
        <f t="shared" ref="D68:D80" si="7">SUM(E68,F68)</f>
        <v>0</v>
      </c>
      <c r="E68" s="146">
        <v>0</v>
      </c>
      <c r="F68" s="147">
        <v>0</v>
      </c>
      <c r="G68" s="139"/>
      <c r="H68" s="331" t="s">
        <v>88</v>
      </c>
      <c r="I68" s="332"/>
      <c r="J68" s="125">
        <v>444</v>
      </c>
      <c r="K68" s="141">
        <f t="shared" si="6"/>
        <v>1094</v>
      </c>
      <c r="L68" s="146">
        <v>465</v>
      </c>
      <c r="M68" s="147">
        <v>629</v>
      </c>
    </row>
    <row r="69" spans="1:13" ht="9" customHeight="1" x14ac:dyDescent="0.15">
      <c r="A69" s="331" t="s">
        <v>34</v>
      </c>
      <c r="B69" s="332"/>
      <c r="C69" s="125">
        <v>222</v>
      </c>
      <c r="D69" s="141">
        <f t="shared" si="7"/>
        <v>110</v>
      </c>
      <c r="E69" s="146">
        <v>0</v>
      </c>
      <c r="F69" s="147">
        <v>110</v>
      </c>
      <c r="G69" s="139"/>
      <c r="H69" s="338" t="s">
        <v>62</v>
      </c>
      <c r="I69" s="339"/>
      <c r="J69" s="125">
        <v>451</v>
      </c>
      <c r="K69" s="141">
        <f t="shared" si="6"/>
        <v>0</v>
      </c>
      <c r="L69" s="146">
        <v>0</v>
      </c>
      <c r="M69" s="147">
        <v>0</v>
      </c>
    </row>
    <row r="70" spans="1:13" ht="9" customHeight="1" x14ac:dyDescent="0.15">
      <c r="A70" s="338" t="s">
        <v>35</v>
      </c>
      <c r="B70" s="339"/>
      <c r="C70" s="125">
        <v>231</v>
      </c>
      <c r="D70" s="141">
        <f t="shared" si="7"/>
        <v>0</v>
      </c>
      <c r="E70" s="146">
        <v>0</v>
      </c>
      <c r="F70" s="147">
        <v>0</v>
      </c>
      <c r="G70" s="139"/>
      <c r="H70" s="335" t="s">
        <v>220</v>
      </c>
      <c r="I70" s="336"/>
      <c r="J70" s="179">
        <v>461</v>
      </c>
      <c r="K70" s="141">
        <f t="shared" si="6"/>
        <v>0</v>
      </c>
      <c r="L70" s="146">
        <v>0</v>
      </c>
      <c r="M70" s="147">
        <v>0</v>
      </c>
    </row>
    <row r="71" spans="1:13" s="139" customFormat="1" ht="9" customHeight="1" x14ac:dyDescent="0.15">
      <c r="A71" s="338" t="s">
        <v>36</v>
      </c>
      <c r="B71" s="339"/>
      <c r="C71" s="125">
        <v>241</v>
      </c>
      <c r="D71" s="141">
        <f t="shared" si="7"/>
        <v>374</v>
      </c>
      <c r="E71" s="146">
        <v>40</v>
      </c>
      <c r="F71" s="147">
        <v>334</v>
      </c>
      <c r="H71" s="331" t="s">
        <v>89</v>
      </c>
      <c r="I71" s="332"/>
      <c r="J71" s="125">
        <v>471</v>
      </c>
      <c r="K71" s="141">
        <f t="shared" si="6"/>
        <v>0</v>
      </c>
      <c r="L71" s="146">
        <v>0</v>
      </c>
      <c r="M71" s="147">
        <v>0</v>
      </c>
    </row>
    <row r="72" spans="1:13" ht="9" customHeight="1" x14ac:dyDescent="0.15">
      <c r="A72" s="338" t="s">
        <v>37</v>
      </c>
      <c r="B72" s="339"/>
      <c r="C72" s="125">
        <v>251</v>
      </c>
      <c r="D72" s="141">
        <f t="shared" si="7"/>
        <v>0</v>
      </c>
      <c r="E72" s="146">
        <v>0</v>
      </c>
      <c r="F72" s="147">
        <v>0</v>
      </c>
      <c r="G72" s="139"/>
      <c r="H72" s="331" t="s">
        <v>102</v>
      </c>
      <c r="I72" s="332"/>
      <c r="J72" s="125"/>
      <c r="K72" s="141">
        <f>SUM(K73:K79)</f>
        <v>13625</v>
      </c>
      <c r="L72" s="146">
        <f>SUM(L73:L79)</f>
        <v>7196</v>
      </c>
      <c r="M72" s="147">
        <f>SUM(M73:M79)</f>
        <v>6429</v>
      </c>
    </row>
    <row r="73" spans="1:13" ht="9" customHeight="1" x14ac:dyDescent="0.15">
      <c r="A73" s="185" t="s">
        <v>38</v>
      </c>
      <c r="B73" s="186"/>
      <c r="C73" s="125">
        <v>252</v>
      </c>
      <c r="D73" s="141">
        <f t="shared" si="7"/>
        <v>328</v>
      </c>
      <c r="E73" s="146">
        <v>132</v>
      </c>
      <c r="F73" s="147">
        <v>196</v>
      </c>
      <c r="G73" s="139"/>
      <c r="H73" s="338" t="s">
        <v>63</v>
      </c>
      <c r="I73" s="339"/>
      <c r="J73" s="125">
        <v>481</v>
      </c>
      <c r="K73" s="141">
        <f t="shared" ref="K73:K81" si="8">SUM(L73,M73)</f>
        <v>0</v>
      </c>
      <c r="L73" s="146">
        <v>0</v>
      </c>
      <c r="M73" s="147">
        <v>0</v>
      </c>
    </row>
    <row r="74" spans="1:13" ht="9" customHeight="1" x14ac:dyDescent="0.15">
      <c r="A74" s="331" t="s">
        <v>85</v>
      </c>
      <c r="B74" s="332"/>
      <c r="C74" s="125">
        <v>253</v>
      </c>
      <c r="D74" s="141">
        <f t="shared" si="7"/>
        <v>193</v>
      </c>
      <c r="E74" s="146">
        <v>57</v>
      </c>
      <c r="F74" s="147">
        <v>136</v>
      </c>
      <c r="G74" s="139"/>
      <c r="H74" s="333" t="s">
        <v>92</v>
      </c>
      <c r="I74" s="334"/>
      <c r="J74" s="138">
        <v>491</v>
      </c>
      <c r="K74" s="141">
        <f t="shared" si="8"/>
        <v>17</v>
      </c>
      <c r="L74" s="146">
        <v>11</v>
      </c>
      <c r="M74" s="147">
        <v>6</v>
      </c>
    </row>
    <row r="75" spans="1:13" ht="9" customHeight="1" x14ac:dyDescent="0.15">
      <c r="A75" s="185" t="s">
        <v>39</v>
      </c>
      <c r="B75" s="186"/>
      <c r="C75" s="125">
        <v>254</v>
      </c>
      <c r="D75" s="141">
        <f t="shared" si="7"/>
        <v>126</v>
      </c>
      <c r="E75" s="146">
        <v>80</v>
      </c>
      <c r="F75" s="147">
        <v>46</v>
      </c>
      <c r="G75" s="139"/>
      <c r="H75" s="335" t="s">
        <v>64</v>
      </c>
      <c r="I75" s="336"/>
      <c r="J75" s="179">
        <v>501</v>
      </c>
      <c r="K75" s="141">
        <f t="shared" si="8"/>
        <v>45</v>
      </c>
      <c r="L75" s="146">
        <v>0</v>
      </c>
      <c r="M75" s="147">
        <v>45</v>
      </c>
    </row>
    <row r="76" spans="1:13" ht="9" customHeight="1" x14ac:dyDescent="0.15">
      <c r="A76" s="185" t="s">
        <v>40</v>
      </c>
      <c r="B76" s="186"/>
      <c r="C76" s="125">
        <v>255</v>
      </c>
      <c r="D76" s="141">
        <f t="shared" si="7"/>
        <v>0</v>
      </c>
      <c r="E76" s="146">
        <v>0</v>
      </c>
      <c r="F76" s="147">
        <v>0</v>
      </c>
      <c r="G76" s="139"/>
      <c r="H76" s="337" t="s">
        <v>78</v>
      </c>
      <c r="I76" s="334"/>
      <c r="J76" s="138">
        <v>511</v>
      </c>
      <c r="K76" s="141">
        <f t="shared" si="8"/>
        <v>62</v>
      </c>
      <c r="L76" s="146">
        <v>36</v>
      </c>
      <c r="M76" s="147">
        <v>26</v>
      </c>
    </row>
    <row r="77" spans="1:13" ht="9" customHeight="1" x14ac:dyDescent="0.15">
      <c r="A77" s="185" t="s">
        <v>86</v>
      </c>
      <c r="B77" s="186"/>
      <c r="C77" s="125">
        <v>256</v>
      </c>
      <c r="D77" s="141">
        <f t="shared" si="7"/>
        <v>0</v>
      </c>
      <c r="E77" s="146">
        <v>0</v>
      </c>
      <c r="F77" s="147">
        <v>0</v>
      </c>
      <c r="G77" s="139"/>
      <c r="H77" s="331" t="s">
        <v>65</v>
      </c>
      <c r="I77" s="332"/>
      <c r="J77" s="125">
        <v>512</v>
      </c>
      <c r="K77" s="141">
        <f t="shared" si="8"/>
        <v>34</v>
      </c>
      <c r="L77" s="146">
        <v>22</v>
      </c>
      <c r="M77" s="147">
        <v>12</v>
      </c>
    </row>
    <row r="78" spans="1:13" ht="9" customHeight="1" x14ac:dyDescent="0.15">
      <c r="A78" s="338" t="s">
        <v>41</v>
      </c>
      <c r="B78" s="339"/>
      <c r="C78" s="125">
        <v>261</v>
      </c>
      <c r="D78" s="141">
        <f t="shared" si="7"/>
        <v>100</v>
      </c>
      <c r="E78" s="146">
        <v>100</v>
      </c>
      <c r="F78" s="147">
        <v>0</v>
      </c>
      <c r="G78" s="139"/>
      <c r="H78" s="338" t="s">
        <v>66</v>
      </c>
      <c r="I78" s="339"/>
      <c r="J78" s="125">
        <v>521</v>
      </c>
      <c r="K78" s="141">
        <f t="shared" si="8"/>
        <v>302</v>
      </c>
      <c r="L78" s="146">
        <v>242</v>
      </c>
      <c r="M78" s="147">
        <v>60</v>
      </c>
    </row>
    <row r="79" spans="1:13" ht="9" customHeight="1" x14ac:dyDescent="0.15">
      <c r="A79" s="338" t="s">
        <v>42</v>
      </c>
      <c r="B79" s="339"/>
      <c r="C79" s="125">
        <v>262</v>
      </c>
      <c r="D79" s="141">
        <f t="shared" si="7"/>
        <v>0</v>
      </c>
      <c r="E79" s="146">
        <v>0</v>
      </c>
      <c r="F79" s="147">
        <v>0</v>
      </c>
      <c r="G79" s="139"/>
      <c r="H79" s="338" t="s">
        <v>67</v>
      </c>
      <c r="I79" s="339"/>
      <c r="J79" s="125">
        <v>531</v>
      </c>
      <c r="K79" s="141">
        <f t="shared" si="8"/>
        <v>13165</v>
      </c>
      <c r="L79" s="146">
        <v>6885</v>
      </c>
      <c r="M79" s="147">
        <v>6280</v>
      </c>
    </row>
    <row r="80" spans="1:13" ht="9" customHeight="1" x14ac:dyDescent="0.15">
      <c r="A80" s="342" t="s">
        <v>68</v>
      </c>
      <c r="B80" s="343"/>
      <c r="C80" s="180">
        <v>263</v>
      </c>
      <c r="D80" s="143">
        <f t="shared" si="7"/>
        <v>0</v>
      </c>
      <c r="E80" s="142">
        <v>0</v>
      </c>
      <c r="F80" s="144">
        <v>0</v>
      </c>
      <c r="G80" s="171"/>
      <c r="H80" s="122" t="s">
        <v>99</v>
      </c>
      <c r="I80" s="123"/>
      <c r="J80" s="126">
        <v>541</v>
      </c>
      <c r="K80" s="142">
        <f t="shared" si="8"/>
        <v>254</v>
      </c>
      <c r="L80" s="175">
        <v>244</v>
      </c>
      <c r="M80" s="145">
        <v>10</v>
      </c>
    </row>
    <row r="81" spans="1:13" ht="9" customHeight="1" x14ac:dyDescent="0.15">
      <c r="A81" s="162"/>
      <c r="B81" s="162"/>
      <c r="C81" s="162"/>
      <c r="D81" s="162"/>
      <c r="E81" s="162"/>
      <c r="F81" s="162"/>
      <c r="G81" s="139"/>
      <c r="H81" s="340" t="s">
        <v>221</v>
      </c>
      <c r="I81" s="341"/>
      <c r="J81" s="126"/>
      <c r="K81" s="142">
        <f t="shared" si="8"/>
        <v>0</v>
      </c>
      <c r="L81" s="142">
        <v>0</v>
      </c>
      <c r="M81" s="145">
        <v>0</v>
      </c>
    </row>
    <row r="82" spans="1:13" ht="15.6" customHeight="1" x14ac:dyDescent="0.15">
      <c r="D82" s="1"/>
      <c r="E82" s="1"/>
      <c r="F82" s="1"/>
    </row>
    <row r="83" spans="1:13" ht="15.6" customHeight="1" x14ac:dyDescent="0.15">
      <c r="D83" s="1"/>
      <c r="E83" s="1"/>
      <c r="F83" s="1"/>
    </row>
    <row r="84" spans="1:13" ht="15.6" customHeight="1" x14ac:dyDescent="0.15">
      <c r="D84" s="1"/>
      <c r="E84" s="1"/>
      <c r="F84" s="1"/>
    </row>
    <row r="85" spans="1:13" ht="15.6" customHeight="1" x14ac:dyDescent="0.15">
      <c r="D85" s="1"/>
      <c r="E85" s="1"/>
      <c r="F85" s="1"/>
    </row>
    <row r="86" spans="1:13" ht="15.6" customHeight="1" x14ac:dyDescent="0.15">
      <c r="D86" s="1"/>
      <c r="E86" s="1"/>
      <c r="F86" s="1"/>
    </row>
    <row r="87" spans="1:13" ht="15.6" customHeight="1" x14ac:dyDescent="0.15">
      <c r="D87" s="1"/>
      <c r="E87" s="1"/>
      <c r="F87" s="1"/>
    </row>
    <row r="88" spans="1:13" ht="15.6" customHeight="1" x14ac:dyDescent="0.15">
      <c r="D88" s="1"/>
      <c r="E88" s="1"/>
      <c r="F88" s="1"/>
    </row>
    <row r="89" spans="1:13" ht="15.6" customHeight="1" x14ac:dyDescent="0.15">
      <c r="D89" s="1"/>
      <c r="E89" s="1"/>
      <c r="F89" s="1"/>
    </row>
    <row r="90" spans="1:13" ht="15.6" customHeight="1" x14ac:dyDescent="0.15">
      <c r="D90" s="1"/>
      <c r="E90" s="1"/>
      <c r="F90" s="1"/>
    </row>
    <row r="91" spans="1:13" ht="15.6" customHeight="1" x14ac:dyDescent="0.15">
      <c r="D91" s="1"/>
      <c r="E91" s="1"/>
      <c r="F91" s="1"/>
    </row>
    <row r="92" spans="1:13" ht="15.6" customHeight="1" x14ac:dyDescent="0.15">
      <c r="D92" s="1"/>
      <c r="E92" s="1"/>
      <c r="F92" s="1"/>
    </row>
    <row r="93" spans="1:13" ht="15.6" customHeight="1" x14ac:dyDescent="0.15">
      <c r="D93" s="1"/>
      <c r="E93" s="1"/>
      <c r="F93" s="1"/>
    </row>
    <row r="94" spans="1:13" ht="15.6" customHeight="1" x14ac:dyDescent="0.15">
      <c r="D94" s="1"/>
      <c r="E94" s="1"/>
      <c r="F94" s="1"/>
    </row>
    <row r="95" spans="1:13" ht="15.6" customHeight="1" x14ac:dyDescent="0.15">
      <c r="D95" s="1"/>
      <c r="E95" s="1"/>
      <c r="F95" s="1"/>
    </row>
    <row r="96" spans="1:13" ht="15.6" customHeight="1" x14ac:dyDescent="0.15">
      <c r="D96" s="1"/>
      <c r="E96" s="1"/>
      <c r="F96" s="1"/>
    </row>
    <row r="97" spans="4:6" ht="21" customHeight="1" x14ac:dyDescent="0.15">
      <c r="D97" s="1"/>
      <c r="E97" s="1"/>
      <c r="F97" s="1"/>
    </row>
    <row r="98" spans="4:6" ht="15.6" customHeight="1" x14ac:dyDescent="0.15">
      <c r="D98" s="1"/>
      <c r="E98" s="1"/>
      <c r="F98" s="1"/>
    </row>
    <row r="99" spans="4:6" ht="15.6" customHeight="1" x14ac:dyDescent="0.15">
      <c r="D99" s="1"/>
      <c r="E99" s="1"/>
      <c r="F99" s="1"/>
    </row>
    <row r="100" spans="4:6" ht="15.6" customHeight="1" x14ac:dyDescent="0.15">
      <c r="D100" s="1"/>
      <c r="E100" s="1"/>
      <c r="F100" s="1"/>
    </row>
    <row r="101" spans="4:6" ht="15.6" customHeight="1" x14ac:dyDescent="0.15">
      <c r="D101" s="1"/>
      <c r="E101" s="1"/>
      <c r="F101" s="1"/>
    </row>
    <row r="102" spans="4:6" ht="15.6" customHeight="1" x14ac:dyDescent="0.15">
      <c r="D102" s="1"/>
      <c r="E102" s="1"/>
      <c r="F102" s="1"/>
    </row>
    <row r="103" spans="4:6" ht="15.6" customHeight="1" x14ac:dyDescent="0.15">
      <c r="D103" s="1"/>
      <c r="E103" s="1"/>
      <c r="F103" s="1"/>
    </row>
    <row r="104" spans="4:6" ht="15.6" customHeight="1" x14ac:dyDescent="0.15">
      <c r="D104" s="1"/>
      <c r="E104" s="1"/>
      <c r="F104" s="1"/>
    </row>
    <row r="105" spans="4:6" ht="15.6" customHeight="1" x14ac:dyDescent="0.15">
      <c r="D105" s="1"/>
      <c r="E105" s="1"/>
      <c r="F105" s="1"/>
    </row>
    <row r="106" spans="4:6" ht="15.6" customHeight="1" x14ac:dyDescent="0.15">
      <c r="D106" s="1"/>
      <c r="E106" s="1"/>
      <c r="F106" s="1"/>
    </row>
    <row r="107" spans="4:6" ht="15.6" customHeight="1" x14ac:dyDescent="0.15">
      <c r="D107" s="1"/>
      <c r="E107" s="1"/>
      <c r="F107" s="1"/>
    </row>
    <row r="108" spans="4:6" ht="15.6" customHeight="1" x14ac:dyDescent="0.15">
      <c r="D108" s="1"/>
      <c r="E108" s="1"/>
      <c r="F108" s="1"/>
    </row>
    <row r="109" spans="4:6" ht="15.6" customHeight="1" x14ac:dyDescent="0.15">
      <c r="D109" s="1"/>
      <c r="E109" s="1"/>
      <c r="F109" s="1"/>
    </row>
    <row r="110" spans="4:6" ht="15.6" customHeight="1" x14ac:dyDescent="0.15">
      <c r="D110" s="1"/>
      <c r="E110" s="1"/>
      <c r="F110" s="1"/>
    </row>
    <row r="111" spans="4:6" ht="15.6" customHeight="1" x14ac:dyDescent="0.15">
      <c r="D111" s="1"/>
      <c r="E111" s="1"/>
      <c r="F111" s="1"/>
    </row>
    <row r="112" spans="4:6" ht="15.6" customHeight="1" x14ac:dyDescent="0.15">
      <c r="D112" s="1"/>
      <c r="E112" s="1"/>
      <c r="F112" s="1"/>
    </row>
    <row r="113" spans="4:6" ht="15.6" customHeight="1" x14ac:dyDescent="0.15">
      <c r="D113" s="1"/>
      <c r="E113" s="1"/>
      <c r="F113" s="1"/>
    </row>
    <row r="114" spans="4:6" ht="15.6" customHeight="1" x14ac:dyDescent="0.15">
      <c r="D114" s="1"/>
      <c r="E114" s="1"/>
      <c r="F114" s="1"/>
    </row>
    <row r="115" spans="4:6" ht="15.6" customHeight="1" x14ac:dyDescent="0.15">
      <c r="D115" s="1"/>
      <c r="E115" s="1"/>
      <c r="F115" s="1"/>
    </row>
    <row r="116" spans="4:6" ht="20.25" customHeight="1" x14ac:dyDescent="0.15">
      <c r="D116" s="1"/>
      <c r="E116" s="1"/>
      <c r="F116" s="1"/>
    </row>
    <row r="117" spans="4:6" ht="15.6" customHeight="1" x14ac:dyDescent="0.15">
      <c r="D117" s="1"/>
      <c r="E117" s="1"/>
      <c r="F117" s="1"/>
    </row>
    <row r="118" spans="4:6" ht="15.6" customHeight="1" x14ac:dyDescent="0.15">
      <c r="D118" s="1"/>
      <c r="E118" s="1"/>
      <c r="F118" s="1"/>
    </row>
    <row r="119" spans="4:6" ht="15.6" customHeight="1" x14ac:dyDescent="0.15">
      <c r="D119" s="1"/>
      <c r="E119" s="1"/>
      <c r="F119" s="1"/>
    </row>
    <row r="120" spans="4:6" ht="15.6" customHeight="1" x14ac:dyDescent="0.15">
      <c r="D120" s="1"/>
      <c r="E120" s="1"/>
      <c r="F120" s="1"/>
    </row>
    <row r="121" spans="4:6" ht="15.6" customHeight="1" x14ac:dyDescent="0.15">
      <c r="D121" s="1"/>
      <c r="E121" s="1"/>
      <c r="F121" s="1"/>
    </row>
    <row r="122" spans="4:6" ht="15.6" customHeight="1" x14ac:dyDescent="0.15">
      <c r="D122" s="1"/>
      <c r="E122" s="1"/>
      <c r="F122" s="1"/>
    </row>
    <row r="123" spans="4:6" ht="15.6" customHeight="1" x14ac:dyDescent="0.15">
      <c r="D123" s="1"/>
      <c r="E123" s="1"/>
      <c r="F123" s="1"/>
    </row>
    <row r="124" spans="4:6" ht="15.6" customHeight="1" x14ac:dyDescent="0.15">
      <c r="D124" s="1"/>
      <c r="E124" s="1"/>
      <c r="F124" s="1"/>
    </row>
    <row r="125" spans="4:6" ht="15.6" customHeight="1" x14ac:dyDescent="0.15">
      <c r="D125" s="1"/>
      <c r="E125" s="1"/>
      <c r="F125" s="1"/>
    </row>
    <row r="126" spans="4:6" ht="15.6" customHeight="1" x14ac:dyDescent="0.15">
      <c r="D126" s="1"/>
      <c r="E126" s="1"/>
      <c r="F126" s="1"/>
    </row>
  </sheetData>
  <mergeCells count="112">
    <mergeCell ref="H79:I79"/>
    <mergeCell ref="A58:B58"/>
    <mergeCell ref="A57:B57"/>
    <mergeCell ref="A56:B56"/>
    <mergeCell ref="H57:I57"/>
    <mergeCell ref="H56:I56"/>
    <mergeCell ref="H77:I77"/>
    <mergeCell ref="H76:I76"/>
    <mergeCell ref="A80:B80"/>
    <mergeCell ref="A64:B64"/>
    <mergeCell ref="H78:I78"/>
    <mergeCell ref="A72:B72"/>
    <mergeCell ref="A69:B69"/>
    <mergeCell ref="A70:B70"/>
    <mergeCell ref="A68:B68"/>
    <mergeCell ref="A61:B61"/>
    <mergeCell ref="H71:I71"/>
    <mergeCell ref="H61:I61"/>
    <mergeCell ref="H68:I68"/>
    <mergeCell ref="H44:I44"/>
    <mergeCell ref="H48:I48"/>
    <mergeCell ref="H54:I54"/>
    <mergeCell ref="A59:B59"/>
    <mergeCell ref="H81:I81"/>
    <mergeCell ref="H72:I72"/>
    <mergeCell ref="H67:I67"/>
    <mergeCell ref="A71:B71"/>
    <mergeCell ref="A74:B74"/>
    <mergeCell ref="A78:B78"/>
    <mergeCell ref="A55:B55"/>
    <mergeCell ref="H63:I63"/>
    <mergeCell ref="H75:I75"/>
    <mergeCell ref="H73:I73"/>
    <mergeCell ref="H51:I51"/>
    <mergeCell ref="H66:I66"/>
    <mergeCell ref="H65:I65"/>
    <mergeCell ref="H64:I64"/>
    <mergeCell ref="A52:B52"/>
    <mergeCell ref="A62:B62"/>
    <mergeCell ref="A79:B79"/>
    <mergeCell ref="H70:I70"/>
    <mergeCell ref="H74:I74"/>
    <mergeCell ref="H69:I69"/>
    <mergeCell ref="A1:G1"/>
    <mergeCell ref="H50:I50"/>
    <mergeCell ref="H41:I41"/>
    <mergeCell ref="H43:I43"/>
    <mergeCell ref="A39:B39"/>
    <mergeCell ref="A3:E3"/>
    <mergeCell ref="A6:D6"/>
    <mergeCell ref="A10:B10"/>
    <mergeCell ref="B17:B19"/>
    <mergeCell ref="A11:B13"/>
    <mergeCell ref="H6:J6"/>
    <mergeCell ref="A44:B44"/>
    <mergeCell ref="A26:B28"/>
    <mergeCell ref="J26:K26"/>
    <mergeCell ref="J24:K24"/>
    <mergeCell ref="H39:I39"/>
    <mergeCell ref="H42:I42"/>
    <mergeCell ref="A41:B41"/>
    <mergeCell ref="H40:I40"/>
    <mergeCell ref="A14:A19"/>
    <mergeCell ref="H34:I34"/>
    <mergeCell ref="A47:B47"/>
    <mergeCell ref="A48:B48"/>
    <mergeCell ref="A50:B50"/>
    <mergeCell ref="B14:B16"/>
    <mergeCell ref="A20:B22"/>
    <mergeCell ref="H38:I38"/>
    <mergeCell ref="C10:D10"/>
    <mergeCell ref="H11:H13"/>
    <mergeCell ref="H20:K20"/>
    <mergeCell ref="J13:K13"/>
    <mergeCell ref="J11:K11"/>
    <mergeCell ref="H22:H24"/>
    <mergeCell ref="J29:K29"/>
    <mergeCell ref="J21:K21"/>
    <mergeCell ref="J10:K10"/>
    <mergeCell ref="J12:K12"/>
    <mergeCell ref="J22:K22"/>
    <mergeCell ref="J25:K25"/>
    <mergeCell ref="A29:B31"/>
    <mergeCell ref="H36:I36"/>
    <mergeCell ref="H37:I37"/>
    <mergeCell ref="H35:I35"/>
    <mergeCell ref="H28:H30"/>
    <mergeCell ref="J30:K30"/>
    <mergeCell ref="A51:B51"/>
    <mergeCell ref="A63:B63"/>
    <mergeCell ref="A65:B65"/>
    <mergeCell ref="H62:I62"/>
    <mergeCell ref="A38:B38"/>
    <mergeCell ref="A35:B35"/>
    <mergeCell ref="J23:K23"/>
    <mergeCell ref="A45:B45"/>
    <mergeCell ref="A46:B46"/>
    <mergeCell ref="A49:B49"/>
    <mergeCell ref="A54:B54"/>
    <mergeCell ref="H59:I59"/>
    <mergeCell ref="H58:I58"/>
    <mergeCell ref="H60:I60"/>
    <mergeCell ref="J28:K28"/>
    <mergeCell ref="H25:H27"/>
    <mergeCell ref="J27:K27"/>
    <mergeCell ref="A60:B60"/>
    <mergeCell ref="H53:I53"/>
    <mergeCell ref="H52:I52"/>
    <mergeCell ref="A23:B25"/>
    <mergeCell ref="A33:E33"/>
    <mergeCell ref="A34:B34"/>
    <mergeCell ref="A37:B37"/>
  </mergeCells>
  <phoneticPr fontId="2"/>
  <pageMargins left="0.78740157480314965" right="0.78740157480314965" top="0.39370078740157483" bottom="0.39370078740157483" header="0.51181102362204722" footer="0.19685039370078741"/>
  <pageSetup paperSize="9" firstPageNumber="426" orientation="portrait" useFirstPageNumber="1" horizontalDpi="300" verticalDpi="300" r:id="rId1"/>
  <headerFooter scaleWithDoc="0" alignWithMargins="0">
    <oddFooter>&amp;C-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7"/>
  <sheetViews>
    <sheetView topLeftCell="A94" zoomScale="200" zoomScaleNormal="200" zoomScaleSheetLayoutView="100" workbookViewId="0">
      <selection activeCell="M18" sqref="M18"/>
    </sheetView>
  </sheetViews>
  <sheetFormatPr defaultColWidth="8.625" defaultRowHeight="15.6" customHeight="1" x14ac:dyDescent="0.15"/>
  <cols>
    <col min="1" max="1" width="6.5" style="1" customWidth="1"/>
    <col min="2" max="2" width="8.625" style="1" customWidth="1"/>
    <col min="3" max="3" width="3.375" style="1" customWidth="1"/>
    <col min="4" max="4" width="7.5" style="3" customWidth="1"/>
    <col min="5" max="5" width="8.625" style="3" customWidth="1"/>
    <col min="6" max="6" width="7.5" style="3" customWidth="1"/>
    <col min="7" max="7" width="1.75" style="1" customWidth="1"/>
    <col min="8" max="8" width="6.625" style="1" customWidth="1"/>
    <col min="9" max="9" width="8.625" style="1" customWidth="1"/>
    <col min="10" max="10" width="3.25" style="1" customWidth="1"/>
    <col min="11" max="11" width="7.5" style="1" customWidth="1"/>
    <col min="12" max="12" width="9.125" style="1" customWidth="1"/>
    <col min="13" max="13" width="7.5" style="1" customWidth="1"/>
    <col min="14" max="16384" width="8.625" style="1"/>
  </cols>
  <sheetData>
    <row r="1" spans="1:13" ht="24.95" customHeight="1" x14ac:dyDescent="0.15">
      <c r="A1" s="393"/>
      <c r="B1" s="393"/>
      <c r="C1" s="393"/>
      <c r="D1" s="393"/>
      <c r="E1" s="393"/>
      <c r="F1" s="393"/>
      <c r="G1" s="393"/>
    </row>
    <row r="2" spans="1:13" ht="3.95" customHeight="1" x14ac:dyDescent="0.15">
      <c r="A2" s="191"/>
      <c r="B2" s="191"/>
      <c r="C2" s="191"/>
      <c r="D2" s="191"/>
      <c r="E2" s="191"/>
      <c r="F2" s="191"/>
      <c r="G2" s="191"/>
    </row>
    <row r="3" spans="1:13" ht="19.5" customHeight="1" x14ac:dyDescent="0.15">
      <c r="A3" s="379" t="s">
        <v>112</v>
      </c>
      <c r="B3" s="379"/>
      <c r="C3" s="379"/>
      <c r="D3" s="379"/>
      <c r="E3" s="379"/>
      <c r="F3" s="2"/>
      <c r="G3" s="3"/>
    </row>
    <row r="4" spans="1:13" ht="3.95" customHeight="1" x14ac:dyDescent="0.15">
      <c r="A4" s="8"/>
      <c r="B4" s="8"/>
      <c r="C4" s="8"/>
      <c r="D4" s="8"/>
      <c r="E4" s="8"/>
      <c r="F4" s="2"/>
      <c r="G4" s="3"/>
    </row>
    <row r="5" spans="1:13" ht="9.6" customHeight="1" x14ac:dyDescent="0.15">
      <c r="A5" s="127"/>
      <c r="B5" s="127"/>
      <c r="C5" s="127"/>
      <c r="D5" s="128"/>
      <c r="E5" s="128" t="s">
        <v>270</v>
      </c>
      <c r="F5" s="128"/>
      <c r="G5" s="128"/>
      <c r="H5" s="127"/>
      <c r="I5" s="127"/>
      <c r="J5" s="127"/>
      <c r="K5" s="128"/>
      <c r="L5" s="128" t="s">
        <v>270</v>
      </c>
      <c r="M5" s="139"/>
    </row>
    <row r="6" spans="1:13" ht="10.5" customHeight="1" x14ac:dyDescent="0.15">
      <c r="A6" s="380" t="s">
        <v>94</v>
      </c>
      <c r="B6" s="380"/>
      <c r="C6" s="380"/>
      <c r="D6" s="380"/>
      <c r="E6" s="128" t="s">
        <v>269</v>
      </c>
      <c r="F6" s="128"/>
      <c r="G6" s="128"/>
      <c r="H6" s="381" t="s">
        <v>95</v>
      </c>
      <c r="I6" s="381"/>
      <c r="J6" s="382"/>
      <c r="K6" s="127"/>
      <c r="L6" s="128" t="s">
        <v>269</v>
      </c>
      <c r="M6" s="139"/>
    </row>
    <row r="7" spans="1:13" ht="9.6" customHeight="1" x14ac:dyDescent="0.15">
      <c r="A7" s="127"/>
      <c r="B7" s="127"/>
      <c r="C7" s="127"/>
      <c r="D7" s="128"/>
      <c r="E7" s="128" t="s">
        <v>104</v>
      </c>
      <c r="F7" s="128"/>
      <c r="G7" s="128"/>
      <c r="H7" s="127"/>
      <c r="I7" s="127"/>
      <c r="J7" s="127"/>
      <c r="K7" s="128"/>
      <c r="L7" s="128" t="s">
        <v>104</v>
      </c>
      <c r="M7" s="139"/>
    </row>
    <row r="8" spans="1:13" ht="9.6" customHeight="1" x14ac:dyDescent="0.15">
      <c r="A8" s="127"/>
      <c r="B8" s="127"/>
      <c r="C8" s="127"/>
      <c r="D8" s="128" t="s">
        <v>237</v>
      </c>
      <c r="E8" s="128" t="s">
        <v>105</v>
      </c>
      <c r="F8" s="128"/>
      <c r="G8" s="128"/>
      <c r="H8" s="127"/>
      <c r="I8" s="127"/>
      <c r="J8" s="127"/>
      <c r="K8" s="128"/>
      <c r="L8" s="128" t="s">
        <v>77</v>
      </c>
      <c r="M8" s="139"/>
    </row>
    <row r="9" spans="1:13" ht="9.6" customHeight="1" x14ac:dyDescent="0.15">
      <c r="A9" s="160"/>
      <c r="B9" s="129"/>
      <c r="C9" s="129"/>
      <c r="D9" s="128"/>
      <c r="E9" s="128"/>
      <c r="F9" s="128"/>
      <c r="G9" s="128"/>
      <c r="H9" s="139"/>
      <c r="I9" s="139"/>
      <c r="J9" s="139"/>
      <c r="K9" s="128"/>
      <c r="L9" s="128"/>
      <c r="M9" s="139"/>
    </row>
    <row r="10" spans="1:13" ht="9.6" customHeight="1" x14ac:dyDescent="0.15">
      <c r="A10" s="383" t="s">
        <v>72</v>
      </c>
      <c r="B10" s="384"/>
      <c r="C10" s="372" t="s">
        <v>7</v>
      </c>
      <c r="D10" s="373"/>
      <c r="E10" s="130" t="s">
        <v>0</v>
      </c>
      <c r="F10" s="163"/>
      <c r="G10" s="128"/>
      <c r="H10" s="131" t="s">
        <v>12</v>
      </c>
      <c r="I10" s="130" t="s">
        <v>11</v>
      </c>
      <c r="J10" s="372" t="s">
        <v>8</v>
      </c>
      <c r="K10" s="373"/>
      <c r="L10" s="130" t="s">
        <v>9</v>
      </c>
      <c r="M10" s="139"/>
    </row>
    <row r="11" spans="1:13" ht="9.6" customHeight="1" x14ac:dyDescent="0.15">
      <c r="A11" s="385" t="s">
        <v>73</v>
      </c>
      <c r="B11" s="386"/>
      <c r="C11" s="132"/>
      <c r="D11" s="190">
        <f>SUM(D14,D17,D20,D23,D26,D29)</f>
        <v>469</v>
      </c>
      <c r="E11" s="167">
        <f>SUM(E14,E17,E20,E23,E26,E29)</f>
        <v>111790</v>
      </c>
      <c r="F11" s="161"/>
      <c r="G11" s="128"/>
      <c r="H11" s="367" t="s">
        <v>10</v>
      </c>
      <c r="I11" s="170">
        <f>SUM(J11:L11)</f>
        <v>0</v>
      </c>
      <c r="J11" s="400">
        <v>0</v>
      </c>
      <c r="K11" s="401"/>
      <c r="L11" s="166">
        <v>0</v>
      </c>
      <c r="M11" s="139"/>
    </row>
    <row r="12" spans="1:13" ht="9.6" customHeight="1" x14ac:dyDescent="0.15">
      <c r="A12" s="356"/>
      <c r="B12" s="357"/>
      <c r="C12" s="133"/>
      <c r="D12" s="190">
        <f>SUM(D15,D18,D21,D24,D27,D30)</f>
        <v>604</v>
      </c>
      <c r="E12" s="167">
        <f>SUM(E15,E18,E21,E24,E27,E30)</f>
        <v>147824</v>
      </c>
      <c r="F12" s="161"/>
      <c r="G12" s="128"/>
      <c r="H12" s="368"/>
      <c r="I12" s="168">
        <f>SUM(J12:L12)</f>
        <v>0</v>
      </c>
      <c r="J12" s="404">
        <v>0</v>
      </c>
      <c r="K12" s="405"/>
      <c r="L12" s="119">
        <v>0</v>
      </c>
      <c r="M12" s="139"/>
    </row>
    <row r="13" spans="1:13" ht="9.6" customHeight="1" x14ac:dyDescent="0.15">
      <c r="A13" s="356"/>
      <c r="B13" s="357"/>
      <c r="C13" s="133"/>
      <c r="D13" s="181">
        <f>SUM(D11-D12)</f>
        <v>-135</v>
      </c>
      <c r="E13" s="170">
        <f>SUM(E11-E12)</f>
        <v>-36034</v>
      </c>
      <c r="F13" s="161"/>
      <c r="G13" s="128"/>
      <c r="H13" s="369"/>
      <c r="I13" s="164">
        <f>SUM(J13:L13)</f>
        <v>0</v>
      </c>
      <c r="J13" s="394">
        <f>SUM(J11-J12)</f>
        <v>0</v>
      </c>
      <c r="K13" s="395"/>
      <c r="L13" s="164">
        <f>SUM(L11-L12)</f>
        <v>0</v>
      </c>
      <c r="M13" s="139"/>
    </row>
    <row r="14" spans="1:13" ht="9.6" customHeight="1" x14ac:dyDescent="0.15">
      <c r="A14" s="356" t="s">
        <v>3</v>
      </c>
      <c r="B14" s="366" t="s">
        <v>6</v>
      </c>
      <c r="C14" s="135"/>
      <c r="D14" s="181">
        <v>0</v>
      </c>
      <c r="E14" s="170">
        <v>0</v>
      </c>
      <c r="F14" s="161"/>
      <c r="G14" s="128"/>
      <c r="H14" s="139"/>
      <c r="I14" s="139"/>
      <c r="J14" s="139"/>
      <c r="K14" s="139"/>
      <c r="L14" s="139"/>
      <c r="M14" s="139"/>
    </row>
    <row r="15" spans="1:13" ht="9.6" customHeight="1" x14ac:dyDescent="0.15">
      <c r="A15" s="356"/>
      <c r="B15" s="366"/>
      <c r="C15" s="135"/>
      <c r="D15" s="181">
        <v>0</v>
      </c>
      <c r="E15" s="170">
        <v>0</v>
      </c>
      <c r="F15" s="161"/>
      <c r="G15" s="128"/>
      <c r="H15" s="139"/>
      <c r="I15" s="139"/>
      <c r="J15" s="139"/>
      <c r="K15" s="139"/>
      <c r="L15" s="139"/>
      <c r="M15" s="139"/>
    </row>
    <row r="16" spans="1:13" ht="9.6" customHeight="1" x14ac:dyDescent="0.15">
      <c r="A16" s="356"/>
      <c r="B16" s="366"/>
      <c r="C16" s="135"/>
      <c r="D16" s="181">
        <f>SUM(D14-D15)</f>
        <v>0</v>
      </c>
      <c r="E16" s="170">
        <f>SUM(E14-E15)</f>
        <v>0</v>
      </c>
      <c r="F16" s="161"/>
      <c r="G16" s="128"/>
      <c r="H16" s="139"/>
      <c r="I16" s="139"/>
      <c r="J16" s="139"/>
      <c r="K16" s="139"/>
      <c r="L16" s="139"/>
      <c r="M16" s="139"/>
    </row>
    <row r="17" spans="1:13" ht="9.6" customHeight="1" x14ac:dyDescent="0.15">
      <c r="A17" s="365"/>
      <c r="B17" s="366" t="s">
        <v>5</v>
      </c>
      <c r="C17" s="135"/>
      <c r="D17" s="181">
        <v>272</v>
      </c>
      <c r="E17" s="170">
        <v>86605</v>
      </c>
      <c r="F17" s="161"/>
      <c r="G17" s="128"/>
      <c r="H17" s="139"/>
      <c r="I17" s="139"/>
      <c r="J17" s="139"/>
      <c r="K17" s="128"/>
      <c r="L17" s="128" t="s">
        <v>270</v>
      </c>
      <c r="M17" s="139"/>
    </row>
    <row r="18" spans="1:13" ht="9.6" customHeight="1" x14ac:dyDescent="0.15">
      <c r="A18" s="365"/>
      <c r="B18" s="366"/>
      <c r="C18" s="135"/>
      <c r="D18" s="181">
        <v>388</v>
      </c>
      <c r="E18" s="170">
        <v>114483</v>
      </c>
      <c r="F18" s="161"/>
      <c r="G18" s="128"/>
      <c r="H18" s="139"/>
      <c r="I18" s="139"/>
      <c r="J18" s="139"/>
      <c r="K18" s="128"/>
      <c r="L18" s="128" t="s">
        <v>269</v>
      </c>
      <c r="M18" s="139"/>
    </row>
    <row r="19" spans="1:13" ht="9.6" customHeight="1" x14ac:dyDescent="0.15">
      <c r="A19" s="365"/>
      <c r="B19" s="366"/>
      <c r="C19" s="135"/>
      <c r="D19" s="181">
        <f>SUM(D17-D18)</f>
        <v>-116</v>
      </c>
      <c r="E19" s="170">
        <f>SUM(E17-E18)</f>
        <v>-27878</v>
      </c>
      <c r="F19" s="161"/>
      <c r="G19" s="128"/>
      <c r="H19" s="139"/>
      <c r="I19" s="139"/>
      <c r="J19" s="139"/>
      <c r="K19" s="128"/>
      <c r="L19" s="128" t="s">
        <v>104</v>
      </c>
      <c r="M19" s="139"/>
    </row>
    <row r="20" spans="1:13" ht="11.1" customHeight="1" x14ac:dyDescent="0.15">
      <c r="A20" s="365" t="s">
        <v>4</v>
      </c>
      <c r="B20" s="357"/>
      <c r="C20" s="133"/>
      <c r="D20" s="181">
        <v>0</v>
      </c>
      <c r="E20" s="170">
        <v>0</v>
      </c>
      <c r="F20" s="161"/>
      <c r="G20" s="128"/>
      <c r="H20" s="371" t="s">
        <v>96</v>
      </c>
      <c r="I20" s="371"/>
      <c r="J20" s="371"/>
      <c r="K20" s="371"/>
      <c r="L20" s="128"/>
      <c r="M20" s="139"/>
    </row>
    <row r="21" spans="1:13" ht="9.6" customHeight="1" x14ac:dyDescent="0.15">
      <c r="A21" s="365"/>
      <c r="B21" s="357"/>
      <c r="C21" s="133"/>
      <c r="D21" s="181">
        <v>0</v>
      </c>
      <c r="E21" s="170">
        <v>0</v>
      </c>
      <c r="F21" s="161"/>
      <c r="G21" s="128"/>
      <c r="H21" s="165"/>
      <c r="I21" s="130" t="s">
        <v>71</v>
      </c>
      <c r="J21" s="372" t="s">
        <v>69</v>
      </c>
      <c r="K21" s="373"/>
      <c r="L21" s="130" t="s">
        <v>70</v>
      </c>
      <c r="M21" s="139"/>
    </row>
    <row r="22" spans="1:13" ht="9.6" customHeight="1" x14ac:dyDescent="0.15">
      <c r="A22" s="365"/>
      <c r="B22" s="357"/>
      <c r="C22" s="133"/>
      <c r="D22" s="181">
        <v>0</v>
      </c>
      <c r="E22" s="170">
        <v>0</v>
      </c>
      <c r="F22" s="161"/>
      <c r="G22" s="128"/>
      <c r="H22" s="374" t="s">
        <v>79</v>
      </c>
      <c r="I22" s="166">
        <f t="shared" ref="I22:I30" si="0">SUM(J22:L22)</f>
        <v>0</v>
      </c>
      <c r="J22" s="400">
        <v>0</v>
      </c>
      <c r="K22" s="401"/>
      <c r="L22" s="166">
        <v>0</v>
      </c>
      <c r="M22" s="139"/>
    </row>
    <row r="23" spans="1:13" ht="9.6" customHeight="1" x14ac:dyDescent="0.15">
      <c r="A23" s="356" t="s">
        <v>74</v>
      </c>
      <c r="B23" s="357"/>
      <c r="C23" s="133"/>
      <c r="D23" s="181">
        <v>197</v>
      </c>
      <c r="E23" s="170">
        <v>25185</v>
      </c>
      <c r="F23" s="161"/>
      <c r="G23" s="128"/>
      <c r="H23" s="375"/>
      <c r="I23" s="167">
        <f t="shared" si="0"/>
        <v>0</v>
      </c>
      <c r="J23" s="402">
        <v>0</v>
      </c>
      <c r="K23" s="403"/>
      <c r="L23" s="167">
        <v>0</v>
      </c>
      <c r="M23" s="139"/>
    </row>
    <row r="24" spans="1:13" ht="9.6" customHeight="1" x14ac:dyDescent="0.15">
      <c r="A24" s="356"/>
      <c r="B24" s="357"/>
      <c r="C24" s="133"/>
      <c r="D24" s="181">
        <v>215</v>
      </c>
      <c r="E24" s="170">
        <v>33171</v>
      </c>
      <c r="F24" s="161"/>
      <c r="G24" s="128"/>
      <c r="H24" s="376"/>
      <c r="I24" s="168">
        <f t="shared" si="0"/>
        <v>0</v>
      </c>
      <c r="J24" s="396">
        <f>SUM(J22-J23)</f>
        <v>0</v>
      </c>
      <c r="K24" s="397"/>
      <c r="L24" s="167">
        <f>SUM(L22-L23)</f>
        <v>0</v>
      </c>
      <c r="M24" s="139"/>
    </row>
    <row r="25" spans="1:13" ht="9.6" customHeight="1" x14ac:dyDescent="0.15">
      <c r="A25" s="356"/>
      <c r="B25" s="357"/>
      <c r="C25" s="133"/>
      <c r="D25" s="181">
        <f>D23-D24</f>
        <v>-18</v>
      </c>
      <c r="E25" s="170">
        <f>E23-E24</f>
        <v>-7986</v>
      </c>
      <c r="F25" s="161"/>
      <c r="G25" s="128"/>
      <c r="H25" s="359" t="s">
        <v>75</v>
      </c>
      <c r="I25" s="170">
        <f t="shared" si="0"/>
        <v>1578</v>
      </c>
      <c r="J25" s="396">
        <v>789</v>
      </c>
      <c r="K25" s="397"/>
      <c r="L25" s="168">
        <f>J25</f>
        <v>789</v>
      </c>
      <c r="M25" s="139"/>
    </row>
    <row r="26" spans="1:13" ht="9.6" customHeight="1" x14ac:dyDescent="0.15">
      <c r="A26" s="356" t="s">
        <v>1</v>
      </c>
      <c r="B26" s="357"/>
      <c r="C26" s="169"/>
      <c r="D26" s="181">
        <v>0</v>
      </c>
      <c r="E26" s="170">
        <v>0</v>
      </c>
      <c r="F26" s="161"/>
      <c r="G26" s="128"/>
      <c r="H26" s="360"/>
      <c r="I26" s="168">
        <f t="shared" si="0"/>
        <v>982</v>
      </c>
      <c r="J26" s="396">
        <v>491</v>
      </c>
      <c r="K26" s="397"/>
      <c r="L26" s="168">
        <f>J26</f>
        <v>491</v>
      </c>
      <c r="M26" s="139"/>
    </row>
    <row r="27" spans="1:13" ht="9.6" customHeight="1" x14ac:dyDescent="0.15">
      <c r="A27" s="356"/>
      <c r="B27" s="357"/>
      <c r="C27" s="133"/>
      <c r="D27" s="181">
        <v>0</v>
      </c>
      <c r="E27" s="170">
        <v>0</v>
      </c>
      <c r="F27" s="161"/>
      <c r="G27" s="128"/>
      <c r="H27" s="377"/>
      <c r="I27" s="168">
        <f t="shared" si="0"/>
        <v>596</v>
      </c>
      <c r="J27" s="396">
        <f>SUM(J25-J26)</f>
        <v>298</v>
      </c>
      <c r="K27" s="397"/>
      <c r="L27" s="168">
        <f>SUM(L25-L26)</f>
        <v>298</v>
      </c>
      <c r="M27" s="139"/>
    </row>
    <row r="28" spans="1:13" ht="9.6" customHeight="1" x14ac:dyDescent="0.15">
      <c r="A28" s="356"/>
      <c r="B28" s="357"/>
      <c r="C28" s="133"/>
      <c r="D28" s="181">
        <v>0</v>
      </c>
      <c r="E28" s="170">
        <v>0</v>
      </c>
      <c r="F28" s="161"/>
      <c r="G28" s="128"/>
      <c r="H28" s="359" t="s">
        <v>76</v>
      </c>
      <c r="I28" s="168">
        <f t="shared" si="0"/>
        <v>0</v>
      </c>
      <c r="J28" s="396">
        <v>0</v>
      </c>
      <c r="K28" s="397"/>
      <c r="L28" s="168">
        <v>0</v>
      </c>
      <c r="M28" s="139"/>
    </row>
    <row r="29" spans="1:13" ht="9.6" customHeight="1" x14ac:dyDescent="0.15">
      <c r="A29" s="356" t="s">
        <v>2</v>
      </c>
      <c r="B29" s="357"/>
      <c r="C29" s="133"/>
      <c r="D29" s="181">
        <v>0</v>
      </c>
      <c r="E29" s="170">
        <v>0</v>
      </c>
      <c r="F29" s="161"/>
      <c r="G29" s="128"/>
      <c r="H29" s="360"/>
      <c r="I29" s="168">
        <f t="shared" si="0"/>
        <v>0</v>
      </c>
      <c r="J29" s="396">
        <v>0</v>
      </c>
      <c r="K29" s="397"/>
      <c r="L29" s="168">
        <v>0</v>
      </c>
      <c r="M29" s="139"/>
    </row>
    <row r="30" spans="1:13" ht="9.6" customHeight="1" x14ac:dyDescent="0.15">
      <c r="A30" s="356"/>
      <c r="B30" s="357"/>
      <c r="C30" s="133"/>
      <c r="D30" s="181">
        <v>1</v>
      </c>
      <c r="E30" s="170">
        <v>170</v>
      </c>
      <c r="F30" s="161"/>
      <c r="G30" s="128"/>
      <c r="H30" s="361"/>
      <c r="I30" s="164">
        <f t="shared" si="0"/>
        <v>0</v>
      </c>
      <c r="J30" s="394">
        <v>0</v>
      </c>
      <c r="K30" s="395"/>
      <c r="L30" s="164">
        <v>0</v>
      </c>
      <c r="M30" s="139"/>
    </row>
    <row r="31" spans="1:13" ht="9.6" customHeight="1" x14ac:dyDescent="0.15">
      <c r="A31" s="362"/>
      <c r="B31" s="363"/>
      <c r="C31" s="134"/>
      <c r="D31" s="182">
        <f>SUM(D29-D30)</f>
        <v>-1</v>
      </c>
      <c r="E31" s="164">
        <f>SUM(E29-E30)</f>
        <v>-170</v>
      </c>
      <c r="F31" s="128"/>
      <c r="G31" s="128"/>
      <c r="H31" s="139"/>
      <c r="I31" s="139"/>
      <c r="J31" s="139"/>
      <c r="K31" s="139"/>
      <c r="L31" s="139"/>
      <c r="M31" s="139"/>
    </row>
    <row r="32" spans="1:13" ht="9" customHeight="1" x14ac:dyDescent="0.15">
      <c r="A32" s="139"/>
      <c r="B32" s="139"/>
      <c r="C32" s="139"/>
      <c r="D32" s="128"/>
      <c r="E32" s="128"/>
      <c r="F32" s="128"/>
      <c r="G32" s="161"/>
      <c r="H32" s="139"/>
      <c r="I32" s="139"/>
      <c r="J32" s="139"/>
      <c r="K32" s="139"/>
      <c r="L32" s="139"/>
      <c r="M32" s="139"/>
    </row>
    <row r="33" spans="1:13" ht="10.5" customHeight="1" x14ac:dyDescent="0.15">
      <c r="A33" s="348" t="s">
        <v>97</v>
      </c>
      <c r="B33" s="348"/>
      <c r="C33" s="348"/>
      <c r="D33" s="348"/>
      <c r="E33" s="349"/>
      <c r="F33" s="128" t="s">
        <v>106</v>
      </c>
      <c r="G33" s="139"/>
      <c r="H33" s="139"/>
      <c r="I33" s="139"/>
      <c r="J33" s="139"/>
      <c r="K33" s="139"/>
      <c r="L33" s="139"/>
      <c r="M33" s="139"/>
    </row>
    <row r="34" spans="1:13" ht="9" customHeight="1" x14ac:dyDescent="0.15">
      <c r="A34" s="350" t="s">
        <v>213</v>
      </c>
      <c r="B34" s="351"/>
      <c r="C34" s="136" t="s">
        <v>238</v>
      </c>
      <c r="D34" s="137" t="s">
        <v>11</v>
      </c>
      <c r="E34" s="120" t="s">
        <v>69</v>
      </c>
      <c r="F34" s="121" t="s">
        <v>70</v>
      </c>
      <c r="G34" s="139"/>
      <c r="H34" s="350" t="s">
        <v>213</v>
      </c>
      <c r="I34" s="351"/>
      <c r="J34" s="136" t="s">
        <v>238</v>
      </c>
      <c r="K34" s="137" t="s">
        <v>11</v>
      </c>
      <c r="L34" s="120" t="s">
        <v>69</v>
      </c>
      <c r="M34" s="121" t="s">
        <v>70</v>
      </c>
    </row>
    <row r="35" spans="1:13" ht="9" customHeight="1" x14ac:dyDescent="0.15">
      <c r="A35" s="352" t="s">
        <v>13</v>
      </c>
      <c r="B35" s="353"/>
      <c r="C35" s="153"/>
      <c r="D35" s="154">
        <f>SUM(D36+K81)</f>
        <v>37886</v>
      </c>
      <c r="E35" s="154">
        <f>SUM(E36+L81)</f>
        <v>9212</v>
      </c>
      <c r="F35" s="155">
        <f>SUM(F36+M81)</f>
        <v>28674</v>
      </c>
      <c r="G35" s="139"/>
      <c r="H35" s="391" t="s">
        <v>43</v>
      </c>
      <c r="I35" s="392"/>
      <c r="J35" s="124">
        <v>264</v>
      </c>
      <c r="K35" s="140">
        <f>SUM(L35,M35)</f>
        <v>0</v>
      </c>
      <c r="L35" s="172">
        <v>0</v>
      </c>
      <c r="M35" s="173">
        <v>0</v>
      </c>
    </row>
    <row r="36" spans="1:13" ht="9" customHeight="1" x14ac:dyDescent="0.15">
      <c r="A36" s="184" t="s">
        <v>214</v>
      </c>
      <c r="B36" s="225"/>
      <c r="C36" s="157"/>
      <c r="D36" s="158">
        <f>SUM(D37+D49+D56+D67+K37+K53+K63+K72+K80)</f>
        <v>37886</v>
      </c>
      <c r="E36" s="174">
        <f>SUM(E37+E49+E56+E67+L37+L53+L63+L72+L80)</f>
        <v>9212</v>
      </c>
      <c r="F36" s="155">
        <f>SUM(F37+F49+F56+F67+M37+M53+M63+M72+M80)</f>
        <v>28674</v>
      </c>
      <c r="G36" s="139"/>
      <c r="H36" s="338" t="s">
        <v>44</v>
      </c>
      <c r="I36" s="339"/>
      <c r="J36" s="125">
        <v>265</v>
      </c>
      <c r="K36" s="141">
        <f>SUM(L36,M36)</f>
        <v>0</v>
      </c>
      <c r="L36" s="172">
        <v>0</v>
      </c>
      <c r="M36" s="147">
        <v>0</v>
      </c>
    </row>
    <row r="37" spans="1:13" ht="9" customHeight="1" x14ac:dyDescent="0.15">
      <c r="A37" s="338" t="s">
        <v>100</v>
      </c>
      <c r="B37" s="345"/>
      <c r="C37" s="125"/>
      <c r="D37" s="141">
        <f>SUM(D38:D48)</f>
        <v>232</v>
      </c>
      <c r="E37" s="146">
        <f>SUM(E38:E48)</f>
        <v>114</v>
      </c>
      <c r="F37" s="147">
        <f>SUM(F38:F48)</f>
        <v>118</v>
      </c>
      <c r="G37" s="139"/>
      <c r="H37" s="338" t="s">
        <v>45</v>
      </c>
      <c r="I37" s="345"/>
      <c r="J37" s="125"/>
      <c r="K37" s="141">
        <f>SUM(K38:K52)</f>
        <v>4222</v>
      </c>
      <c r="L37" s="146">
        <f>SUM(L38:L52)</f>
        <v>0</v>
      </c>
      <c r="M37" s="147">
        <f>SUM(M38:M52)</f>
        <v>4222</v>
      </c>
    </row>
    <row r="38" spans="1:13" ht="9" customHeight="1" x14ac:dyDescent="0.15">
      <c r="A38" s="346" t="s">
        <v>14</v>
      </c>
      <c r="B38" s="347"/>
      <c r="C38" s="125">
        <v>11</v>
      </c>
      <c r="D38" s="141">
        <f t="shared" ref="D38:D48" si="1">SUM(E38,F38)</f>
        <v>0</v>
      </c>
      <c r="E38" s="146">
        <v>0</v>
      </c>
      <c r="F38" s="147">
        <v>0</v>
      </c>
      <c r="G38" s="139"/>
      <c r="H38" s="338" t="s">
        <v>46</v>
      </c>
      <c r="I38" s="345"/>
      <c r="J38" s="125">
        <v>271</v>
      </c>
      <c r="K38" s="141">
        <f t="shared" ref="K38:K52" si="2">SUM(L38,M38)</f>
        <v>0</v>
      </c>
      <c r="L38" s="146">
        <v>0</v>
      </c>
      <c r="M38" s="147">
        <v>0</v>
      </c>
    </row>
    <row r="39" spans="1:13" ht="9" customHeight="1" x14ac:dyDescent="0.15">
      <c r="A39" s="346" t="s">
        <v>15</v>
      </c>
      <c r="B39" s="347"/>
      <c r="C39" s="125">
        <v>21</v>
      </c>
      <c r="D39" s="141">
        <f t="shared" si="1"/>
        <v>4</v>
      </c>
      <c r="E39" s="146">
        <v>0</v>
      </c>
      <c r="F39" s="147">
        <v>4</v>
      </c>
      <c r="G39" s="139"/>
      <c r="H39" s="338" t="s">
        <v>239</v>
      </c>
      <c r="I39" s="345"/>
      <c r="J39" s="125">
        <v>281</v>
      </c>
      <c r="K39" s="141">
        <f t="shared" si="2"/>
        <v>1684</v>
      </c>
      <c r="L39" s="146">
        <v>0</v>
      </c>
      <c r="M39" s="147">
        <v>1684</v>
      </c>
    </row>
    <row r="40" spans="1:13" ht="9" customHeight="1" x14ac:dyDescent="0.15">
      <c r="A40" s="189" t="s">
        <v>240</v>
      </c>
      <c r="B40" s="186"/>
      <c r="C40" s="125">
        <v>22</v>
      </c>
      <c r="D40" s="141">
        <f t="shared" si="1"/>
        <v>0</v>
      </c>
      <c r="E40" s="146">
        <v>0</v>
      </c>
      <c r="F40" s="147">
        <v>0</v>
      </c>
      <c r="G40" s="139"/>
      <c r="H40" s="338" t="s">
        <v>47</v>
      </c>
      <c r="I40" s="345"/>
      <c r="J40" s="125">
        <v>291</v>
      </c>
      <c r="K40" s="141">
        <f t="shared" si="2"/>
        <v>0</v>
      </c>
      <c r="L40" s="146">
        <v>0</v>
      </c>
      <c r="M40" s="147">
        <v>0</v>
      </c>
    </row>
    <row r="41" spans="1:13" ht="9" customHeight="1" x14ac:dyDescent="0.15">
      <c r="A41" s="346" t="s">
        <v>16</v>
      </c>
      <c r="B41" s="347"/>
      <c r="C41" s="125">
        <v>23</v>
      </c>
      <c r="D41" s="141">
        <f t="shared" si="1"/>
        <v>0</v>
      </c>
      <c r="E41" s="146">
        <v>0</v>
      </c>
      <c r="F41" s="147">
        <v>0</v>
      </c>
      <c r="G41" s="139"/>
      <c r="H41" s="338" t="s">
        <v>215</v>
      </c>
      <c r="I41" s="345"/>
      <c r="J41" s="125">
        <v>301</v>
      </c>
      <c r="K41" s="141">
        <f t="shared" si="2"/>
        <v>1882</v>
      </c>
      <c r="L41" s="146">
        <v>0</v>
      </c>
      <c r="M41" s="147">
        <v>1882</v>
      </c>
    </row>
    <row r="42" spans="1:13" ht="9" customHeight="1" x14ac:dyDescent="0.15">
      <c r="A42" s="189" t="s">
        <v>81</v>
      </c>
      <c r="B42" s="186"/>
      <c r="C42" s="125">
        <v>24</v>
      </c>
      <c r="D42" s="141">
        <f t="shared" si="1"/>
        <v>0</v>
      </c>
      <c r="E42" s="146">
        <v>0</v>
      </c>
      <c r="F42" s="147">
        <v>0</v>
      </c>
      <c r="G42" s="139"/>
      <c r="H42" s="338" t="s">
        <v>48</v>
      </c>
      <c r="I42" s="345"/>
      <c r="J42" s="125">
        <v>311</v>
      </c>
      <c r="K42" s="141">
        <f t="shared" si="2"/>
        <v>0</v>
      </c>
      <c r="L42" s="146">
        <v>0</v>
      </c>
      <c r="M42" s="147">
        <v>0</v>
      </c>
    </row>
    <row r="43" spans="1:13" ht="9" customHeight="1" x14ac:dyDescent="0.15">
      <c r="A43" s="148" t="s">
        <v>107</v>
      </c>
      <c r="B43" s="149"/>
      <c r="C43" s="159">
        <v>31</v>
      </c>
      <c r="D43" s="150">
        <f t="shared" si="1"/>
        <v>0</v>
      </c>
      <c r="E43" s="151">
        <v>0</v>
      </c>
      <c r="F43" s="152">
        <v>0</v>
      </c>
      <c r="G43" s="139"/>
      <c r="H43" s="338" t="s">
        <v>241</v>
      </c>
      <c r="I43" s="345"/>
      <c r="J43" s="125">
        <v>320</v>
      </c>
      <c r="K43" s="141">
        <f t="shared" si="2"/>
        <v>0</v>
      </c>
      <c r="L43" s="146">
        <v>0</v>
      </c>
      <c r="M43" s="147">
        <v>0</v>
      </c>
    </row>
    <row r="44" spans="1:13" ht="9" customHeight="1" x14ac:dyDescent="0.15">
      <c r="A44" s="346" t="s">
        <v>17</v>
      </c>
      <c r="B44" s="347"/>
      <c r="C44" s="125">
        <v>41</v>
      </c>
      <c r="D44" s="141">
        <f t="shared" si="1"/>
        <v>0</v>
      </c>
      <c r="E44" s="146">
        <v>0</v>
      </c>
      <c r="F44" s="147">
        <v>0</v>
      </c>
      <c r="G44" s="139"/>
      <c r="H44" s="338" t="s">
        <v>242</v>
      </c>
      <c r="I44" s="345"/>
      <c r="J44" s="125">
        <v>321</v>
      </c>
      <c r="K44" s="141">
        <f t="shared" si="2"/>
        <v>11</v>
      </c>
      <c r="L44" s="146">
        <v>0</v>
      </c>
      <c r="M44" s="147">
        <v>11</v>
      </c>
    </row>
    <row r="45" spans="1:13" ht="9" customHeight="1" x14ac:dyDescent="0.15">
      <c r="A45" s="331" t="s">
        <v>82</v>
      </c>
      <c r="B45" s="332"/>
      <c r="C45" s="125">
        <v>51</v>
      </c>
      <c r="D45" s="141">
        <f t="shared" si="1"/>
        <v>0</v>
      </c>
      <c r="E45" s="146">
        <v>0</v>
      </c>
      <c r="F45" s="147">
        <v>0</v>
      </c>
      <c r="G45" s="139"/>
      <c r="H45" s="185" t="s">
        <v>50</v>
      </c>
      <c r="I45" s="186"/>
      <c r="J45" s="125">
        <v>322</v>
      </c>
      <c r="K45" s="141">
        <f t="shared" si="2"/>
        <v>0</v>
      </c>
      <c r="L45" s="146">
        <v>0</v>
      </c>
      <c r="M45" s="147">
        <v>0</v>
      </c>
    </row>
    <row r="46" spans="1:13" ht="9" customHeight="1" x14ac:dyDescent="0.15">
      <c r="A46" s="346" t="s">
        <v>18</v>
      </c>
      <c r="B46" s="347"/>
      <c r="C46" s="125">
        <v>61</v>
      </c>
      <c r="D46" s="141">
        <f t="shared" si="1"/>
        <v>0</v>
      </c>
      <c r="E46" s="146">
        <v>0</v>
      </c>
      <c r="F46" s="147">
        <v>0</v>
      </c>
      <c r="G46" s="139"/>
      <c r="H46" s="185" t="s">
        <v>51</v>
      </c>
      <c r="I46" s="186"/>
      <c r="J46" s="125">
        <v>323</v>
      </c>
      <c r="K46" s="141">
        <f t="shared" si="2"/>
        <v>595</v>
      </c>
      <c r="L46" s="146">
        <v>0</v>
      </c>
      <c r="M46" s="147">
        <v>595</v>
      </c>
    </row>
    <row r="47" spans="1:13" ht="9" customHeight="1" x14ac:dyDescent="0.15">
      <c r="A47" s="331" t="s">
        <v>90</v>
      </c>
      <c r="B47" s="332"/>
      <c r="C47" s="125">
        <v>71</v>
      </c>
      <c r="D47" s="141">
        <f t="shared" si="1"/>
        <v>15</v>
      </c>
      <c r="E47" s="146">
        <v>0</v>
      </c>
      <c r="F47" s="147">
        <v>15</v>
      </c>
      <c r="G47" s="139"/>
      <c r="H47" s="185" t="s">
        <v>49</v>
      </c>
      <c r="I47" s="186"/>
      <c r="J47" s="125">
        <v>324</v>
      </c>
      <c r="K47" s="141">
        <f t="shared" si="2"/>
        <v>0</v>
      </c>
      <c r="L47" s="146">
        <v>0</v>
      </c>
      <c r="M47" s="147">
        <v>0</v>
      </c>
    </row>
    <row r="48" spans="1:13" ht="9" customHeight="1" x14ac:dyDescent="0.15">
      <c r="A48" s="335" t="s">
        <v>98</v>
      </c>
      <c r="B48" s="336"/>
      <c r="C48" s="179">
        <v>81</v>
      </c>
      <c r="D48" s="141">
        <f t="shared" si="1"/>
        <v>213</v>
      </c>
      <c r="E48" s="146">
        <v>114</v>
      </c>
      <c r="F48" s="147">
        <v>99</v>
      </c>
      <c r="G48" s="139"/>
      <c r="H48" s="338" t="s">
        <v>243</v>
      </c>
      <c r="I48" s="345"/>
      <c r="J48" s="125">
        <v>331</v>
      </c>
      <c r="K48" s="141">
        <f t="shared" si="2"/>
        <v>0</v>
      </c>
      <c r="L48" s="146">
        <v>0</v>
      </c>
      <c r="M48" s="147">
        <v>0</v>
      </c>
    </row>
    <row r="49" spans="1:13" ht="9" customHeight="1" x14ac:dyDescent="0.15">
      <c r="A49" s="338" t="s">
        <v>19</v>
      </c>
      <c r="B49" s="344"/>
      <c r="C49" s="125"/>
      <c r="D49" s="141">
        <f>SUM(D50:D55)</f>
        <v>89</v>
      </c>
      <c r="E49" s="146">
        <f>SUM(E50:E55)</f>
        <v>0</v>
      </c>
      <c r="F49" s="147">
        <f>SUM(F50:F55)</f>
        <v>89</v>
      </c>
      <c r="G49" s="139"/>
      <c r="H49" s="185" t="s">
        <v>216</v>
      </c>
      <c r="I49" s="186"/>
      <c r="J49" s="125">
        <v>341</v>
      </c>
      <c r="K49" s="141">
        <f t="shared" si="2"/>
        <v>0</v>
      </c>
      <c r="L49" s="146">
        <v>0</v>
      </c>
      <c r="M49" s="147">
        <v>0</v>
      </c>
    </row>
    <row r="50" spans="1:13" ht="9" customHeight="1" x14ac:dyDescent="0.15">
      <c r="A50" s="338" t="s">
        <v>20</v>
      </c>
      <c r="B50" s="344"/>
      <c r="C50" s="125">
        <v>91</v>
      </c>
      <c r="D50" s="141">
        <f t="shared" ref="D50:D55" si="3">SUM(E50,F50)</f>
        <v>0</v>
      </c>
      <c r="E50" s="146">
        <v>0</v>
      </c>
      <c r="F50" s="147">
        <v>0</v>
      </c>
      <c r="G50" s="139"/>
      <c r="H50" s="338" t="s">
        <v>52</v>
      </c>
      <c r="I50" s="339"/>
      <c r="J50" s="125">
        <v>351</v>
      </c>
      <c r="K50" s="141">
        <f t="shared" si="2"/>
        <v>0</v>
      </c>
      <c r="L50" s="146">
        <v>0</v>
      </c>
      <c r="M50" s="147">
        <v>0</v>
      </c>
    </row>
    <row r="51" spans="1:13" ht="9" customHeight="1" x14ac:dyDescent="0.15">
      <c r="A51" s="338" t="s">
        <v>21</v>
      </c>
      <c r="B51" s="344"/>
      <c r="C51" s="125">
        <v>92</v>
      </c>
      <c r="D51" s="141">
        <f t="shared" si="3"/>
        <v>89</v>
      </c>
      <c r="E51" s="146"/>
      <c r="F51" s="147">
        <v>89</v>
      </c>
      <c r="G51" s="139"/>
      <c r="H51" s="338" t="s">
        <v>53</v>
      </c>
      <c r="I51" s="339"/>
      <c r="J51" s="125">
        <v>361</v>
      </c>
      <c r="K51" s="141">
        <f t="shared" si="2"/>
        <v>0</v>
      </c>
      <c r="L51" s="146">
        <v>0</v>
      </c>
      <c r="M51" s="147">
        <v>0</v>
      </c>
    </row>
    <row r="52" spans="1:13" ht="18" customHeight="1" x14ac:dyDescent="0.15">
      <c r="A52" s="338" t="s">
        <v>22</v>
      </c>
      <c r="B52" s="339"/>
      <c r="C52" s="125">
        <v>101</v>
      </c>
      <c r="D52" s="141">
        <f t="shared" si="3"/>
        <v>0</v>
      </c>
      <c r="E52" s="146">
        <v>0</v>
      </c>
      <c r="F52" s="147">
        <v>0</v>
      </c>
      <c r="G52" s="139"/>
      <c r="H52" s="335" t="s">
        <v>101</v>
      </c>
      <c r="I52" s="336"/>
      <c r="J52" s="179">
        <v>371</v>
      </c>
      <c r="K52" s="141">
        <f t="shared" si="2"/>
        <v>50</v>
      </c>
      <c r="L52" s="146">
        <v>0</v>
      </c>
      <c r="M52" s="147">
        <v>50</v>
      </c>
    </row>
    <row r="53" spans="1:13" ht="9" customHeight="1" x14ac:dyDescent="0.15">
      <c r="A53" s="185" t="s">
        <v>23</v>
      </c>
      <c r="B53" s="186"/>
      <c r="C53" s="125">
        <v>111</v>
      </c>
      <c r="D53" s="141">
        <f t="shared" si="3"/>
        <v>0</v>
      </c>
      <c r="E53" s="146">
        <v>0</v>
      </c>
      <c r="F53" s="147">
        <v>0</v>
      </c>
      <c r="G53" s="139"/>
      <c r="H53" s="331" t="s">
        <v>54</v>
      </c>
      <c r="I53" s="332"/>
      <c r="J53" s="125"/>
      <c r="K53" s="141">
        <f>SUM(K54:K62)</f>
        <v>448</v>
      </c>
      <c r="L53" s="146">
        <f>SUM(L54:L62)</f>
        <v>314</v>
      </c>
      <c r="M53" s="147">
        <f>SUM(M54:M62)</f>
        <v>134</v>
      </c>
    </row>
    <row r="54" spans="1:13" ht="9" customHeight="1" x14ac:dyDescent="0.15">
      <c r="A54" s="331" t="s">
        <v>93</v>
      </c>
      <c r="B54" s="332"/>
      <c r="C54" s="125">
        <v>112</v>
      </c>
      <c r="D54" s="141">
        <f t="shared" si="3"/>
        <v>0</v>
      </c>
      <c r="E54" s="146">
        <v>0</v>
      </c>
      <c r="F54" s="147">
        <v>0</v>
      </c>
      <c r="G54" s="139"/>
      <c r="H54" s="338" t="s">
        <v>80</v>
      </c>
      <c r="I54" s="339"/>
      <c r="J54" s="125">
        <v>381</v>
      </c>
      <c r="K54" s="141">
        <f t="shared" ref="K54:K62" si="4">SUM(L54,M54)</f>
        <v>0</v>
      </c>
      <c r="L54" s="146">
        <v>0</v>
      </c>
      <c r="M54" s="147">
        <v>0</v>
      </c>
    </row>
    <row r="55" spans="1:13" ht="9" customHeight="1" x14ac:dyDescent="0.15">
      <c r="A55" s="338" t="s">
        <v>24</v>
      </c>
      <c r="B55" s="344"/>
      <c r="C55" s="125">
        <v>121</v>
      </c>
      <c r="D55" s="141">
        <f t="shared" si="3"/>
        <v>0</v>
      </c>
      <c r="E55" s="146">
        <v>0</v>
      </c>
      <c r="F55" s="147">
        <v>0</v>
      </c>
      <c r="G55" s="139"/>
      <c r="H55" s="185" t="s">
        <v>55</v>
      </c>
      <c r="I55" s="186"/>
      <c r="J55" s="125">
        <v>391</v>
      </c>
      <c r="K55" s="141">
        <f t="shared" si="4"/>
        <v>0</v>
      </c>
      <c r="L55" s="146">
        <v>0</v>
      </c>
      <c r="M55" s="147">
        <v>0</v>
      </c>
    </row>
    <row r="56" spans="1:13" ht="9" customHeight="1" x14ac:dyDescent="0.15">
      <c r="A56" s="331" t="s">
        <v>25</v>
      </c>
      <c r="B56" s="332"/>
      <c r="C56" s="125"/>
      <c r="D56" s="141">
        <f>SUM(D57:D66)</f>
        <v>17655</v>
      </c>
      <c r="E56" s="146">
        <f>SUM(E57:E66)</f>
        <v>620</v>
      </c>
      <c r="F56" s="147">
        <f>SUM(F57:F66)</f>
        <v>17035</v>
      </c>
      <c r="G56" s="139"/>
      <c r="H56" s="335" t="s">
        <v>91</v>
      </c>
      <c r="I56" s="336"/>
      <c r="J56" s="179">
        <v>401</v>
      </c>
      <c r="K56" s="141">
        <f t="shared" si="4"/>
        <v>0</v>
      </c>
      <c r="L56" s="146">
        <v>0</v>
      </c>
      <c r="M56" s="147">
        <v>0</v>
      </c>
    </row>
    <row r="57" spans="1:13" ht="9" customHeight="1" x14ac:dyDescent="0.15">
      <c r="A57" s="331" t="s">
        <v>26</v>
      </c>
      <c r="B57" s="332"/>
      <c r="C57" s="125">
        <v>131</v>
      </c>
      <c r="D57" s="141">
        <f t="shared" ref="D57:D66" si="5">SUM(E57,F57)</f>
        <v>0</v>
      </c>
      <c r="E57" s="146">
        <v>0</v>
      </c>
      <c r="F57" s="147">
        <v>0</v>
      </c>
      <c r="G57" s="139"/>
      <c r="H57" s="331" t="s">
        <v>56</v>
      </c>
      <c r="I57" s="332"/>
      <c r="J57" s="125">
        <v>411</v>
      </c>
      <c r="K57" s="141">
        <f t="shared" si="4"/>
        <v>0</v>
      </c>
      <c r="L57" s="146">
        <v>0</v>
      </c>
      <c r="M57" s="147">
        <v>0</v>
      </c>
    </row>
    <row r="58" spans="1:13" ht="9" customHeight="1" x14ac:dyDescent="0.15">
      <c r="A58" s="331" t="s">
        <v>27</v>
      </c>
      <c r="B58" s="332"/>
      <c r="C58" s="125">
        <v>141</v>
      </c>
      <c r="D58" s="141">
        <f t="shared" si="5"/>
        <v>0</v>
      </c>
      <c r="E58" s="146">
        <v>0</v>
      </c>
      <c r="F58" s="147">
        <v>0</v>
      </c>
      <c r="G58" s="139"/>
      <c r="H58" s="335" t="s">
        <v>217</v>
      </c>
      <c r="I58" s="336"/>
      <c r="J58" s="179">
        <v>421</v>
      </c>
      <c r="K58" s="141">
        <f t="shared" si="4"/>
        <v>3</v>
      </c>
      <c r="L58" s="146">
        <v>0</v>
      </c>
      <c r="M58" s="147">
        <v>3</v>
      </c>
    </row>
    <row r="59" spans="1:13" ht="9" customHeight="1" x14ac:dyDescent="0.15">
      <c r="A59" s="331" t="s">
        <v>83</v>
      </c>
      <c r="B59" s="332"/>
      <c r="C59" s="125">
        <v>151</v>
      </c>
      <c r="D59" s="141">
        <f t="shared" si="5"/>
        <v>0</v>
      </c>
      <c r="E59" s="146">
        <v>0</v>
      </c>
      <c r="F59" s="147">
        <v>0</v>
      </c>
      <c r="G59" s="139"/>
      <c r="H59" s="331" t="s">
        <v>57</v>
      </c>
      <c r="I59" s="332"/>
      <c r="J59" s="125">
        <v>422</v>
      </c>
      <c r="K59" s="141">
        <f t="shared" si="4"/>
        <v>131</v>
      </c>
      <c r="L59" s="146">
        <v>0</v>
      </c>
      <c r="M59" s="147">
        <v>131</v>
      </c>
    </row>
    <row r="60" spans="1:13" ht="9" customHeight="1" x14ac:dyDescent="0.15">
      <c r="A60" s="338" t="s">
        <v>84</v>
      </c>
      <c r="B60" s="339"/>
      <c r="C60" s="125">
        <v>161</v>
      </c>
      <c r="D60" s="141">
        <f t="shared" si="5"/>
        <v>16031</v>
      </c>
      <c r="E60" s="146">
        <v>0</v>
      </c>
      <c r="F60" s="147">
        <v>16031</v>
      </c>
      <c r="G60" s="139"/>
      <c r="H60" s="331" t="s">
        <v>58</v>
      </c>
      <c r="I60" s="332"/>
      <c r="J60" s="125">
        <v>423</v>
      </c>
      <c r="K60" s="141">
        <f t="shared" si="4"/>
        <v>314</v>
      </c>
      <c r="L60" s="146">
        <v>314</v>
      </c>
      <c r="M60" s="147">
        <v>0</v>
      </c>
    </row>
    <row r="61" spans="1:13" ht="9" customHeight="1" x14ac:dyDescent="0.15">
      <c r="A61" s="331" t="s">
        <v>28</v>
      </c>
      <c r="B61" s="332"/>
      <c r="C61" s="125">
        <v>162</v>
      </c>
      <c r="D61" s="141">
        <f t="shared" si="5"/>
        <v>1624</v>
      </c>
      <c r="E61" s="146">
        <v>620</v>
      </c>
      <c r="F61" s="147">
        <v>1004</v>
      </c>
      <c r="G61" s="139"/>
      <c r="H61" s="331" t="s">
        <v>244</v>
      </c>
      <c r="I61" s="332"/>
      <c r="J61" s="125">
        <v>424</v>
      </c>
      <c r="K61" s="141">
        <f t="shared" si="4"/>
        <v>0</v>
      </c>
      <c r="L61" s="146">
        <v>0</v>
      </c>
      <c r="M61" s="147">
        <v>0</v>
      </c>
    </row>
    <row r="62" spans="1:13" ht="9" customHeight="1" x14ac:dyDescent="0.15">
      <c r="A62" s="331" t="s">
        <v>29</v>
      </c>
      <c r="B62" s="332"/>
      <c r="C62" s="125">
        <v>171</v>
      </c>
      <c r="D62" s="141">
        <f t="shared" si="5"/>
        <v>0</v>
      </c>
      <c r="E62" s="146">
        <v>0</v>
      </c>
      <c r="F62" s="147">
        <v>0</v>
      </c>
      <c r="G62" s="139"/>
      <c r="H62" s="331" t="s">
        <v>87</v>
      </c>
      <c r="I62" s="332"/>
      <c r="J62" s="125">
        <v>425</v>
      </c>
      <c r="K62" s="141">
        <f t="shared" si="4"/>
        <v>0</v>
      </c>
      <c r="L62" s="146">
        <v>0</v>
      </c>
      <c r="M62" s="147">
        <v>0</v>
      </c>
    </row>
    <row r="63" spans="1:13" ht="9" customHeight="1" x14ac:dyDescent="0.15">
      <c r="A63" s="338" t="s">
        <v>30</v>
      </c>
      <c r="B63" s="339"/>
      <c r="C63" s="125">
        <v>181</v>
      </c>
      <c r="D63" s="141">
        <f t="shared" si="5"/>
        <v>0</v>
      </c>
      <c r="E63" s="146">
        <v>0</v>
      </c>
      <c r="F63" s="147">
        <v>0</v>
      </c>
      <c r="G63" s="139"/>
      <c r="H63" s="331" t="s">
        <v>59</v>
      </c>
      <c r="I63" s="332"/>
      <c r="J63" s="125"/>
      <c r="K63" s="141">
        <f>SUM(K64:K71)</f>
        <v>834</v>
      </c>
      <c r="L63" s="146">
        <f>SUM(L64:L71)</f>
        <v>197</v>
      </c>
      <c r="M63" s="147">
        <f>SUM(M64:M71)</f>
        <v>637</v>
      </c>
    </row>
    <row r="64" spans="1:13" ht="9" customHeight="1" x14ac:dyDescent="0.15">
      <c r="A64" s="331" t="s">
        <v>31</v>
      </c>
      <c r="B64" s="332"/>
      <c r="C64" s="125">
        <v>191</v>
      </c>
      <c r="D64" s="141">
        <f t="shared" si="5"/>
        <v>0</v>
      </c>
      <c r="E64" s="146">
        <v>0</v>
      </c>
      <c r="F64" s="147">
        <v>0</v>
      </c>
      <c r="G64" s="139"/>
      <c r="H64" s="331" t="s">
        <v>60</v>
      </c>
      <c r="I64" s="332"/>
      <c r="J64" s="125">
        <v>431</v>
      </c>
      <c r="K64" s="141">
        <f t="shared" ref="K64:K71" si="6">SUM(L64,M64)</f>
        <v>0</v>
      </c>
      <c r="L64" s="146">
        <v>0</v>
      </c>
      <c r="M64" s="147">
        <v>0</v>
      </c>
    </row>
    <row r="65" spans="1:13" ht="9" customHeight="1" x14ac:dyDescent="0.15">
      <c r="A65" s="331" t="s">
        <v>32</v>
      </c>
      <c r="B65" s="332"/>
      <c r="C65" s="125">
        <v>201</v>
      </c>
      <c r="D65" s="141">
        <f t="shared" si="5"/>
        <v>0</v>
      </c>
      <c r="E65" s="146">
        <v>0</v>
      </c>
      <c r="F65" s="147">
        <v>0</v>
      </c>
      <c r="G65" s="139"/>
      <c r="H65" s="335" t="s">
        <v>218</v>
      </c>
      <c r="I65" s="336"/>
      <c r="J65" s="179">
        <v>441</v>
      </c>
      <c r="K65" s="141">
        <f t="shared" si="6"/>
        <v>0</v>
      </c>
      <c r="L65" s="146">
        <v>0</v>
      </c>
      <c r="M65" s="147">
        <v>0</v>
      </c>
    </row>
    <row r="66" spans="1:13" ht="18" customHeight="1" x14ac:dyDescent="0.15">
      <c r="A66" s="185" t="s">
        <v>219</v>
      </c>
      <c r="B66" s="186"/>
      <c r="C66" s="125">
        <v>211</v>
      </c>
      <c r="D66" s="141">
        <f t="shared" si="5"/>
        <v>0</v>
      </c>
      <c r="E66" s="146">
        <v>0</v>
      </c>
      <c r="F66" s="147">
        <v>0</v>
      </c>
      <c r="G66" s="139"/>
      <c r="H66" s="335" t="s">
        <v>222</v>
      </c>
      <c r="I66" s="336"/>
      <c r="J66" s="179">
        <v>442</v>
      </c>
      <c r="K66" s="141">
        <f t="shared" si="6"/>
        <v>0</v>
      </c>
      <c r="L66" s="146">
        <v>0</v>
      </c>
      <c r="M66" s="147">
        <v>0</v>
      </c>
    </row>
    <row r="67" spans="1:13" ht="9" customHeight="1" x14ac:dyDescent="0.15">
      <c r="A67" s="185" t="s">
        <v>103</v>
      </c>
      <c r="B67" s="186"/>
      <c r="C67" s="125"/>
      <c r="D67" s="141">
        <f>SUM(D68:D80,K35:K36)</f>
        <v>8143</v>
      </c>
      <c r="E67" s="146">
        <f>SUM(E68:E80,L35:L36)</f>
        <v>2871</v>
      </c>
      <c r="F67" s="147">
        <f>SUM(F68:F80,M35:M36)</f>
        <v>5272</v>
      </c>
      <c r="G67" s="139"/>
      <c r="H67" s="338" t="s">
        <v>61</v>
      </c>
      <c r="I67" s="339"/>
      <c r="J67" s="125">
        <v>443</v>
      </c>
      <c r="K67" s="141">
        <f t="shared" si="6"/>
        <v>0</v>
      </c>
      <c r="L67" s="146">
        <v>0</v>
      </c>
      <c r="M67" s="147">
        <v>0</v>
      </c>
    </row>
    <row r="68" spans="1:13" ht="9" customHeight="1" x14ac:dyDescent="0.15">
      <c r="A68" s="331" t="s">
        <v>33</v>
      </c>
      <c r="B68" s="332"/>
      <c r="C68" s="125">
        <v>221</v>
      </c>
      <c r="D68" s="141">
        <f t="shared" ref="D68:D80" si="7">SUM(E68,F68)</f>
        <v>0</v>
      </c>
      <c r="E68" s="146">
        <v>0</v>
      </c>
      <c r="F68" s="147">
        <v>0</v>
      </c>
      <c r="G68" s="139"/>
      <c r="H68" s="331" t="s">
        <v>88</v>
      </c>
      <c r="I68" s="332"/>
      <c r="J68" s="125">
        <v>444</v>
      </c>
      <c r="K68" s="141">
        <f t="shared" si="6"/>
        <v>136</v>
      </c>
      <c r="L68" s="146">
        <v>1</v>
      </c>
      <c r="M68" s="147">
        <v>135</v>
      </c>
    </row>
    <row r="69" spans="1:13" ht="9" customHeight="1" x14ac:dyDescent="0.15">
      <c r="A69" s="331" t="s">
        <v>34</v>
      </c>
      <c r="B69" s="332"/>
      <c r="C69" s="125">
        <v>222</v>
      </c>
      <c r="D69" s="141">
        <f t="shared" si="7"/>
        <v>860</v>
      </c>
      <c r="E69" s="146">
        <v>210</v>
      </c>
      <c r="F69" s="147">
        <v>650</v>
      </c>
      <c r="G69" s="139"/>
      <c r="H69" s="338" t="s">
        <v>62</v>
      </c>
      <c r="I69" s="339"/>
      <c r="J69" s="125">
        <v>451</v>
      </c>
      <c r="K69" s="141">
        <f t="shared" si="6"/>
        <v>196</v>
      </c>
      <c r="L69" s="146">
        <v>196</v>
      </c>
      <c r="M69" s="147">
        <v>0</v>
      </c>
    </row>
    <row r="70" spans="1:13" ht="9" customHeight="1" x14ac:dyDescent="0.15">
      <c r="A70" s="338" t="s">
        <v>35</v>
      </c>
      <c r="B70" s="339"/>
      <c r="C70" s="125">
        <v>231</v>
      </c>
      <c r="D70" s="141">
        <f t="shared" si="7"/>
        <v>0</v>
      </c>
      <c r="E70" s="146">
        <v>0</v>
      </c>
      <c r="F70" s="147">
        <v>0</v>
      </c>
      <c r="G70" s="139"/>
      <c r="H70" s="335" t="s">
        <v>220</v>
      </c>
      <c r="I70" s="336"/>
      <c r="J70" s="179">
        <v>461</v>
      </c>
      <c r="K70" s="141">
        <f t="shared" si="6"/>
        <v>502</v>
      </c>
      <c r="L70" s="146">
        <v>0</v>
      </c>
      <c r="M70" s="147">
        <v>502</v>
      </c>
    </row>
    <row r="71" spans="1:13" ht="9" customHeight="1" x14ac:dyDescent="0.15">
      <c r="A71" s="338" t="s">
        <v>36</v>
      </c>
      <c r="B71" s="339"/>
      <c r="C71" s="125">
        <v>241</v>
      </c>
      <c r="D71" s="141">
        <f t="shared" si="7"/>
        <v>1169</v>
      </c>
      <c r="E71" s="146">
        <v>260</v>
      </c>
      <c r="F71" s="147">
        <v>909</v>
      </c>
      <c r="G71" s="139"/>
      <c r="H71" s="331" t="s">
        <v>89</v>
      </c>
      <c r="I71" s="332"/>
      <c r="J71" s="125">
        <v>471</v>
      </c>
      <c r="K71" s="141">
        <f t="shared" si="6"/>
        <v>0</v>
      </c>
      <c r="L71" s="146">
        <v>0</v>
      </c>
      <c r="M71" s="147">
        <v>0</v>
      </c>
    </row>
    <row r="72" spans="1:13" ht="9" customHeight="1" x14ac:dyDescent="0.15">
      <c r="A72" s="338" t="s">
        <v>37</v>
      </c>
      <c r="B72" s="339"/>
      <c r="C72" s="125">
        <v>251</v>
      </c>
      <c r="D72" s="141">
        <f t="shared" si="7"/>
        <v>0</v>
      </c>
      <c r="E72" s="146">
        <v>0</v>
      </c>
      <c r="F72" s="147">
        <v>0</v>
      </c>
      <c r="G72" s="139"/>
      <c r="H72" s="331" t="s">
        <v>102</v>
      </c>
      <c r="I72" s="332"/>
      <c r="J72" s="125"/>
      <c r="K72" s="141">
        <f>SUM(K73:K79)</f>
        <v>6201</v>
      </c>
      <c r="L72" s="146">
        <f>SUM(L73:L79)</f>
        <v>5087</v>
      </c>
      <c r="M72" s="147">
        <f>SUM(M73:M79)</f>
        <v>1114</v>
      </c>
    </row>
    <row r="73" spans="1:13" ht="9" customHeight="1" x14ac:dyDescent="0.15">
      <c r="A73" s="185" t="s">
        <v>38</v>
      </c>
      <c r="B73" s="186"/>
      <c r="C73" s="125">
        <v>252</v>
      </c>
      <c r="D73" s="141">
        <f t="shared" si="7"/>
        <v>3810</v>
      </c>
      <c r="E73" s="146">
        <v>1430</v>
      </c>
      <c r="F73" s="147">
        <v>2380</v>
      </c>
      <c r="G73" s="139"/>
      <c r="H73" s="338" t="s">
        <v>63</v>
      </c>
      <c r="I73" s="339"/>
      <c r="J73" s="125">
        <v>481</v>
      </c>
      <c r="K73" s="141">
        <f t="shared" ref="K73:K81" si="8">SUM(L73,M73)</f>
        <v>300</v>
      </c>
      <c r="L73" s="146">
        <v>300</v>
      </c>
      <c r="M73" s="147">
        <v>0</v>
      </c>
    </row>
    <row r="74" spans="1:13" ht="9" customHeight="1" x14ac:dyDescent="0.15">
      <c r="A74" s="331" t="s">
        <v>85</v>
      </c>
      <c r="B74" s="332"/>
      <c r="C74" s="125">
        <v>253</v>
      </c>
      <c r="D74" s="141">
        <f t="shared" si="7"/>
        <v>0</v>
      </c>
      <c r="E74" s="146">
        <v>0</v>
      </c>
      <c r="F74" s="147">
        <v>0</v>
      </c>
      <c r="G74" s="139"/>
      <c r="H74" s="333" t="s">
        <v>92</v>
      </c>
      <c r="I74" s="334"/>
      <c r="J74" s="138">
        <v>491</v>
      </c>
      <c r="K74" s="141">
        <f t="shared" si="8"/>
        <v>488</v>
      </c>
      <c r="L74" s="146">
        <v>486</v>
      </c>
      <c r="M74" s="147">
        <v>2</v>
      </c>
    </row>
    <row r="75" spans="1:13" ht="9" customHeight="1" x14ac:dyDescent="0.15">
      <c r="A75" s="185" t="s">
        <v>39</v>
      </c>
      <c r="B75" s="186"/>
      <c r="C75" s="125">
        <v>254</v>
      </c>
      <c r="D75" s="141">
        <f t="shared" si="7"/>
        <v>56</v>
      </c>
      <c r="E75" s="146">
        <v>21</v>
      </c>
      <c r="F75" s="147">
        <v>35</v>
      </c>
      <c r="G75" s="139"/>
      <c r="H75" s="335" t="s">
        <v>64</v>
      </c>
      <c r="I75" s="336"/>
      <c r="J75" s="179">
        <v>501</v>
      </c>
      <c r="K75" s="141">
        <f t="shared" si="8"/>
        <v>80</v>
      </c>
      <c r="L75" s="146">
        <v>0</v>
      </c>
      <c r="M75" s="147">
        <v>80</v>
      </c>
    </row>
    <row r="76" spans="1:13" ht="9" customHeight="1" x14ac:dyDescent="0.15">
      <c r="A76" s="185" t="s">
        <v>40</v>
      </c>
      <c r="B76" s="186"/>
      <c r="C76" s="125">
        <v>255</v>
      </c>
      <c r="D76" s="141">
        <f t="shared" si="7"/>
        <v>0</v>
      </c>
      <c r="E76" s="146">
        <v>0</v>
      </c>
      <c r="F76" s="147">
        <v>0</v>
      </c>
      <c r="G76" s="139"/>
      <c r="H76" s="337" t="s">
        <v>78</v>
      </c>
      <c r="I76" s="334"/>
      <c r="J76" s="138">
        <v>511</v>
      </c>
      <c r="K76" s="141">
        <f t="shared" si="8"/>
        <v>1956</v>
      </c>
      <c r="L76" s="146">
        <v>1952</v>
      </c>
      <c r="M76" s="147">
        <v>4</v>
      </c>
    </row>
    <row r="77" spans="1:13" ht="9" customHeight="1" x14ac:dyDescent="0.15">
      <c r="A77" s="185" t="s">
        <v>86</v>
      </c>
      <c r="B77" s="186"/>
      <c r="C77" s="125">
        <v>256</v>
      </c>
      <c r="D77" s="141">
        <f t="shared" si="7"/>
        <v>21</v>
      </c>
      <c r="E77" s="146">
        <v>0</v>
      </c>
      <c r="F77" s="147">
        <v>21</v>
      </c>
      <c r="G77" s="139"/>
      <c r="H77" s="331" t="s">
        <v>65</v>
      </c>
      <c r="I77" s="332"/>
      <c r="J77" s="125">
        <v>512</v>
      </c>
      <c r="K77" s="141">
        <f t="shared" si="8"/>
        <v>856</v>
      </c>
      <c r="L77" s="146">
        <v>852</v>
      </c>
      <c r="M77" s="147">
        <v>4</v>
      </c>
    </row>
    <row r="78" spans="1:13" ht="9" customHeight="1" x14ac:dyDescent="0.15">
      <c r="A78" s="338" t="s">
        <v>41</v>
      </c>
      <c r="B78" s="339"/>
      <c r="C78" s="125">
        <v>261</v>
      </c>
      <c r="D78" s="141">
        <f t="shared" si="7"/>
        <v>2227</v>
      </c>
      <c r="E78" s="146">
        <v>950</v>
      </c>
      <c r="F78" s="147">
        <v>1277</v>
      </c>
      <c r="G78" s="139"/>
      <c r="H78" s="338" t="s">
        <v>66</v>
      </c>
      <c r="I78" s="339"/>
      <c r="J78" s="125">
        <v>521</v>
      </c>
      <c r="K78" s="141">
        <f t="shared" si="8"/>
        <v>908</v>
      </c>
      <c r="L78" s="146">
        <v>846</v>
      </c>
      <c r="M78" s="147">
        <v>62</v>
      </c>
    </row>
    <row r="79" spans="1:13" ht="9" customHeight="1" x14ac:dyDescent="0.15">
      <c r="A79" s="338" t="s">
        <v>42</v>
      </c>
      <c r="B79" s="339"/>
      <c r="C79" s="125">
        <v>262</v>
      </c>
      <c r="D79" s="141">
        <f t="shared" si="7"/>
        <v>0</v>
      </c>
      <c r="E79" s="146">
        <v>0</v>
      </c>
      <c r="F79" s="147">
        <v>0</v>
      </c>
      <c r="G79" s="139"/>
      <c r="H79" s="338" t="s">
        <v>67</v>
      </c>
      <c r="I79" s="339"/>
      <c r="J79" s="125">
        <v>531</v>
      </c>
      <c r="K79" s="141">
        <f t="shared" si="8"/>
        <v>1613</v>
      </c>
      <c r="L79" s="146">
        <v>651</v>
      </c>
      <c r="M79" s="147">
        <v>962</v>
      </c>
    </row>
    <row r="80" spans="1:13" ht="9" customHeight="1" x14ac:dyDescent="0.15">
      <c r="A80" s="342" t="s">
        <v>68</v>
      </c>
      <c r="B80" s="343"/>
      <c r="C80" s="180">
        <v>263</v>
      </c>
      <c r="D80" s="143">
        <f t="shared" si="7"/>
        <v>0</v>
      </c>
      <c r="E80" s="142">
        <v>0</v>
      </c>
      <c r="F80" s="144">
        <v>0</v>
      </c>
      <c r="G80" s="171"/>
      <c r="H80" s="122" t="s">
        <v>99</v>
      </c>
      <c r="I80" s="123"/>
      <c r="J80" s="126">
        <v>541</v>
      </c>
      <c r="K80" s="142">
        <f t="shared" si="8"/>
        <v>62</v>
      </c>
      <c r="L80" s="175">
        <v>9</v>
      </c>
      <c r="M80" s="145">
        <v>53</v>
      </c>
    </row>
    <row r="81" spans="1:13" ht="9" customHeight="1" x14ac:dyDescent="0.15">
      <c r="A81" s="162"/>
      <c r="B81" s="162"/>
      <c r="C81" s="162"/>
      <c r="D81" s="162"/>
      <c r="E81" s="162"/>
      <c r="F81" s="162"/>
      <c r="G81" s="139"/>
      <c r="H81" s="340" t="s">
        <v>221</v>
      </c>
      <c r="I81" s="341"/>
      <c r="J81" s="126"/>
      <c r="K81" s="142">
        <f t="shared" si="8"/>
        <v>0</v>
      </c>
      <c r="L81" s="142">
        <v>0</v>
      </c>
      <c r="M81" s="145">
        <v>0</v>
      </c>
    </row>
    <row r="82" spans="1:13" ht="15.6" customHeight="1" x14ac:dyDescent="0.15">
      <c r="D82" s="1"/>
      <c r="E82" s="1"/>
      <c r="F82" s="1"/>
    </row>
    <row r="83" spans="1:13" ht="15.6" customHeight="1" x14ac:dyDescent="0.15">
      <c r="D83" s="1"/>
      <c r="E83" s="1"/>
      <c r="F83" s="1"/>
    </row>
    <row r="84" spans="1:13" ht="15.6" customHeight="1" x14ac:dyDescent="0.15">
      <c r="D84" s="1"/>
      <c r="E84" s="1"/>
      <c r="F84" s="1"/>
    </row>
    <row r="85" spans="1:13" ht="15.6" customHeight="1" x14ac:dyDescent="0.15">
      <c r="D85" s="1"/>
      <c r="E85" s="1"/>
      <c r="F85" s="1"/>
    </row>
    <row r="86" spans="1:13" ht="15.6" customHeight="1" x14ac:dyDescent="0.15">
      <c r="D86" s="1"/>
      <c r="E86" s="1"/>
      <c r="F86" s="1"/>
    </row>
    <row r="87" spans="1:13" ht="15.6" customHeight="1" x14ac:dyDescent="0.15">
      <c r="D87" s="1"/>
      <c r="E87" s="1"/>
      <c r="F87" s="1"/>
    </row>
    <row r="88" spans="1:13" ht="15.6" customHeight="1" x14ac:dyDescent="0.15">
      <c r="D88" s="1"/>
      <c r="E88" s="1"/>
      <c r="F88" s="1"/>
    </row>
    <row r="89" spans="1:13" ht="15.6" customHeight="1" x14ac:dyDescent="0.15">
      <c r="D89" s="1"/>
      <c r="E89" s="1"/>
      <c r="F89" s="1"/>
    </row>
    <row r="90" spans="1:13" ht="15.6" customHeight="1" x14ac:dyDescent="0.15">
      <c r="D90" s="1"/>
      <c r="E90" s="1"/>
      <c r="F90" s="1"/>
    </row>
    <row r="91" spans="1:13" ht="15.6" customHeight="1" x14ac:dyDescent="0.15">
      <c r="D91" s="1"/>
      <c r="E91" s="1"/>
      <c r="F91" s="1"/>
    </row>
    <row r="92" spans="1:13" ht="15.6" customHeight="1" x14ac:dyDescent="0.15">
      <c r="D92" s="1"/>
      <c r="E92" s="1"/>
      <c r="F92" s="1"/>
    </row>
    <row r="93" spans="1:13" ht="15.6" customHeight="1" x14ac:dyDescent="0.15">
      <c r="D93" s="1"/>
      <c r="E93" s="1"/>
      <c r="F93" s="1"/>
    </row>
    <row r="94" spans="1:13" ht="15.6" customHeight="1" x14ac:dyDescent="0.15">
      <c r="D94" s="1"/>
      <c r="E94" s="1"/>
      <c r="F94" s="1"/>
    </row>
    <row r="95" spans="1:13" ht="15.6" customHeight="1" x14ac:dyDescent="0.15">
      <c r="D95" s="1"/>
      <c r="E95" s="1"/>
      <c r="F95" s="1"/>
    </row>
    <row r="96" spans="1:13" ht="15.6" customHeight="1" x14ac:dyDescent="0.15">
      <c r="D96" s="1"/>
      <c r="E96" s="1"/>
      <c r="F96" s="1"/>
    </row>
    <row r="97" spans="4:6" ht="15.6" customHeight="1" x14ac:dyDescent="0.15">
      <c r="D97" s="1"/>
      <c r="E97" s="1"/>
      <c r="F97" s="1"/>
    </row>
    <row r="98" spans="4:6" ht="21" customHeight="1" x14ac:dyDescent="0.15">
      <c r="D98" s="1"/>
      <c r="E98" s="1"/>
      <c r="F98" s="1"/>
    </row>
    <row r="99" spans="4:6" ht="15.6" customHeight="1" x14ac:dyDescent="0.15">
      <c r="D99" s="1"/>
      <c r="E99" s="1"/>
      <c r="F99" s="1"/>
    </row>
    <row r="100" spans="4:6" ht="15.6" customHeight="1" x14ac:dyDescent="0.15">
      <c r="D100" s="1"/>
      <c r="E100" s="1"/>
      <c r="F100" s="1"/>
    </row>
    <row r="101" spans="4:6" ht="15.6" customHeight="1" x14ac:dyDescent="0.15">
      <c r="D101" s="1"/>
      <c r="E101" s="1"/>
      <c r="F101" s="1"/>
    </row>
    <row r="102" spans="4:6" ht="15.6" customHeight="1" x14ac:dyDescent="0.15">
      <c r="D102" s="1"/>
      <c r="E102" s="1"/>
      <c r="F102" s="1"/>
    </row>
    <row r="103" spans="4:6" ht="15.6" customHeight="1" x14ac:dyDescent="0.15">
      <c r="D103" s="1"/>
      <c r="E103" s="1"/>
      <c r="F103" s="1"/>
    </row>
    <row r="104" spans="4:6" ht="15.6" customHeight="1" x14ac:dyDescent="0.15">
      <c r="D104" s="1"/>
      <c r="E104" s="1"/>
      <c r="F104" s="1"/>
    </row>
    <row r="105" spans="4:6" ht="15.6" customHeight="1" x14ac:dyDescent="0.15">
      <c r="D105" s="1"/>
      <c r="E105" s="1"/>
      <c r="F105" s="1"/>
    </row>
    <row r="106" spans="4:6" ht="15.6" customHeight="1" x14ac:dyDescent="0.15">
      <c r="D106" s="1"/>
      <c r="E106" s="1"/>
      <c r="F106" s="1"/>
    </row>
    <row r="107" spans="4:6" ht="15.6" customHeight="1" x14ac:dyDescent="0.15">
      <c r="D107" s="1"/>
      <c r="E107" s="1"/>
      <c r="F107" s="1"/>
    </row>
    <row r="108" spans="4:6" ht="15.6" customHeight="1" x14ac:dyDescent="0.15">
      <c r="D108" s="1"/>
      <c r="E108" s="1"/>
      <c r="F108" s="1"/>
    </row>
    <row r="109" spans="4:6" ht="15.6" customHeight="1" x14ac:dyDescent="0.15">
      <c r="D109" s="1"/>
      <c r="E109" s="1"/>
      <c r="F109" s="1"/>
    </row>
    <row r="110" spans="4:6" ht="15.6" customHeight="1" x14ac:dyDescent="0.15">
      <c r="D110" s="1"/>
      <c r="E110" s="1"/>
      <c r="F110" s="1"/>
    </row>
    <row r="111" spans="4:6" ht="15.6" customHeight="1" x14ac:dyDescent="0.15">
      <c r="D111" s="1"/>
      <c r="E111" s="1"/>
      <c r="F111" s="1"/>
    </row>
    <row r="112" spans="4:6" ht="15.6" customHeight="1" x14ac:dyDescent="0.15">
      <c r="D112" s="1"/>
      <c r="E112" s="1"/>
      <c r="F112" s="1"/>
    </row>
    <row r="113" spans="4:6" ht="15.6" customHeight="1" x14ac:dyDescent="0.15">
      <c r="D113" s="1"/>
      <c r="E113" s="1"/>
      <c r="F113" s="1"/>
    </row>
    <row r="114" spans="4:6" ht="15.6" customHeight="1" x14ac:dyDescent="0.15">
      <c r="D114" s="1"/>
      <c r="E114" s="1"/>
      <c r="F114" s="1"/>
    </row>
    <row r="115" spans="4:6" ht="15.6" customHeight="1" x14ac:dyDescent="0.15">
      <c r="D115" s="1"/>
      <c r="E115" s="1"/>
      <c r="F115" s="1"/>
    </row>
    <row r="116" spans="4:6" ht="15.6" customHeight="1" x14ac:dyDescent="0.15">
      <c r="D116" s="1"/>
      <c r="E116" s="1"/>
      <c r="F116" s="1"/>
    </row>
    <row r="117" spans="4:6" ht="20.25" customHeight="1" x14ac:dyDescent="0.15">
      <c r="D117" s="1"/>
      <c r="E117" s="1"/>
      <c r="F117" s="1"/>
    </row>
    <row r="118" spans="4:6" ht="15.6" customHeight="1" x14ac:dyDescent="0.15">
      <c r="D118" s="1"/>
      <c r="E118" s="1"/>
      <c r="F118" s="1"/>
    </row>
    <row r="119" spans="4:6" ht="15.6" customHeight="1" x14ac:dyDescent="0.15">
      <c r="D119" s="1"/>
      <c r="E119" s="1"/>
      <c r="F119" s="1"/>
    </row>
    <row r="120" spans="4:6" ht="15.6" customHeight="1" x14ac:dyDescent="0.15">
      <c r="D120" s="1"/>
      <c r="E120" s="1"/>
      <c r="F120" s="1"/>
    </row>
    <row r="121" spans="4:6" ht="15.6" customHeight="1" x14ac:dyDescent="0.15">
      <c r="D121" s="1"/>
      <c r="E121" s="1"/>
      <c r="F121" s="1"/>
    </row>
    <row r="122" spans="4:6" ht="15.6" customHeight="1" x14ac:dyDescent="0.15">
      <c r="D122" s="1"/>
      <c r="E122" s="1"/>
      <c r="F122" s="1"/>
    </row>
    <row r="123" spans="4:6" ht="15.6" customHeight="1" x14ac:dyDescent="0.15">
      <c r="D123" s="1"/>
      <c r="E123" s="1"/>
      <c r="F123" s="1"/>
    </row>
    <row r="124" spans="4:6" ht="15.6" customHeight="1" x14ac:dyDescent="0.15">
      <c r="D124" s="1"/>
      <c r="E124" s="1"/>
      <c r="F124" s="1"/>
    </row>
    <row r="125" spans="4:6" ht="15.6" customHeight="1" x14ac:dyDescent="0.15">
      <c r="D125" s="1"/>
      <c r="E125" s="1"/>
      <c r="F125" s="1"/>
    </row>
    <row r="126" spans="4:6" ht="15.6" customHeight="1" x14ac:dyDescent="0.15">
      <c r="D126" s="1"/>
      <c r="E126" s="1"/>
      <c r="F126" s="1"/>
    </row>
    <row r="127" spans="4:6" ht="15.6" customHeight="1" x14ac:dyDescent="0.15">
      <c r="D127" s="1"/>
      <c r="E127" s="1"/>
      <c r="F127" s="1"/>
    </row>
  </sheetData>
  <mergeCells count="112">
    <mergeCell ref="H81:I81"/>
    <mergeCell ref="H73:I73"/>
    <mergeCell ref="H71:I71"/>
    <mergeCell ref="H70:I70"/>
    <mergeCell ref="H74:I74"/>
    <mergeCell ref="H72:I72"/>
    <mergeCell ref="H76:I76"/>
    <mergeCell ref="A70:B70"/>
    <mergeCell ref="A72:B72"/>
    <mergeCell ref="H75:I75"/>
    <mergeCell ref="A80:B80"/>
    <mergeCell ref="A74:B74"/>
    <mergeCell ref="A78:B78"/>
    <mergeCell ref="A79:B79"/>
    <mergeCell ref="H77:I77"/>
    <mergeCell ref="H78:I78"/>
    <mergeCell ref="A71:B71"/>
    <mergeCell ref="H79:I79"/>
    <mergeCell ref="A49:B49"/>
    <mergeCell ref="H44:I44"/>
    <mergeCell ref="H48:I48"/>
    <mergeCell ref="H43:I43"/>
    <mergeCell ref="A65:B65"/>
    <mergeCell ref="A47:B47"/>
    <mergeCell ref="A63:B63"/>
    <mergeCell ref="H58:I58"/>
    <mergeCell ref="H57:I57"/>
    <mergeCell ref="A44:B44"/>
    <mergeCell ref="A54:B54"/>
    <mergeCell ref="A55:B55"/>
    <mergeCell ref="A51:B51"/>
    <mergeCell ref="A48:B48"/>
    <mergeCell ref="A46:B46"/>
    <mergeCell ref="A45:B45"/>
    <mergeCell ref="H42:I42"/>
    <mergeCell ref="H36:I36"/>
    <mergeCell ref="H35:I35"/>
    <mergeCell ref="H37:I37"/>
    <mergeCell ref="H67:I67"/>
    <mergeCell ref="H66:I66"/>
    <mergeCell ref="H60:I60"/>
    <mergeCell ref="H61:I61"/>
    <mergeCell ref="H62:I62"/>
    <mergeCell ref="H51:I51"/>
    <mergeCell ref="A69:B69"/>
    <mergeCell ref="A56:B56"/>
    <mergeCell ref="H64:I64"/>
    <mergeCell ref="H59:I59"/>
    <mergeCell ref="A60:B60"/>
    <mergeCell ref="H69:I69"/>
    <mergeCell ref="A57:B57"/>
    <mergeCell ref="H65:I65"/>
    <mergeCell ref="A64:B64"/>
    <mergeCell ref="A68:B68"/>
    <mergeCell ref="H63:I63"/>
    <mergeCell ref="H56:I56"/>
    <mergeCell ref="A61:B61"/>
    <mergeCell ref="A62:B62"/>
    <mergeCell ref="H68:I68"/>
    <mergeCell ref="A58:B58"/>
    <mergeCell ref="A59:B59"/>
    <mergeCell ref="A1:G1"/>
    <mergeCell ref="H41:I41"/>
    <mergeCell ref="H39:I39"/>
    <mergeCell ref="H40:I40"/>
    <mergeCell ref="A38:B38"/>
    <mergeCell ref="A14:A19"/>
    <mergeCell ref="A29:B31"/>
    <mergeCell ref="A26:B28"/>
    <mergeCell ref="H54:I54"/>
    <mergeCell ref="A23:B25"/>
    <mergeCell ref="A35:B35"/>
    <mergeCell ref="A33:E33"/>
    <mergeCell ref="A50:B50"/>
    <mergeCell ref="A39:B39"/>
    <mergeCell ref="A34:B34"/>
    <mergeCell ref="A52:B52"/>
    <mergeCell ref="H6:J6"/>
    <mergeCell ref="J21:K21"/>
    <mergeCell ref="H50:I50"/>
    <mergeCell ref="H52:I52"/>
    <mergeCell ref="H53:I53"/>
    <mergeCell ref="H38:I38"/>
    <mergeCell ref="J29:K29"/>
    <mergeCell ref="J26:K26"/>
    <mergeCell ref="J27:K27"/>
    <mergeCell ref="J28:K28"/>
    <mergeCell ref="J22:K22"/>
    <mergeCell ref="J23:K23"/>
    <mergeCell ref="B14:B16"/>
    <mergeCell ref="B17:B19"/>
    <mergeCell ref="A41:B41"/>
    <mergeCell ref="H20:K20"/>
    <mergeCell ref="A20:B22"/>
    <mergeCell ref="H25:H27"/>
    <mergeCell ref="H28:H30"/>
    <mergeCell ref="J30:K30"/>
    <mergeCell ref="H34:I34"/>
    <mergeCell ref="A37:B37"/>
    <mergeCell ref="J10:K10"/>
    <mergeCell ref="H11:H13"/>
    <mergeCell ref="H22:H24"/>
    <mergeCell ref="J24:K24"/>
    <mergeCell ref="J11:K11"/>
    <mergeCell ref="J25:K25"/>
    <mergeCell ref="J12:K12"/>
    <mergeCell ref="A3:E3"/>
    <mergeCell ref="A6:D6"/>
    <mergeCell ref="A10:B10"/>
    <mergeCell ref="C10:D10"/>
    <mergeCell ref="J13:K13"/>
    <mergeCell ref="A11:B13"/>
  </mergeCells>
  <phoneticPr fontId="2"/>
  <pageMargins left="0.78740157480314965" right="0.78740157480314965" top="0.39370078740157483" bottom="0.39370078740157483" header="0.51181102362204722" footer="0.19685039370078741"/>
  <pageSetup paperSize="9" firstPageNumber="427" orientation="portrait" useFirstPageNumber="1" horizontalDpi="300" verticalDpi="300" r:id="rId1"/>
  <headerFooter scaleWithDoc="0" alignWithMargins="0">
    <oddFooter>&amp;C-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7"/>
  <sheetViews>
    <sheetView topLeftCell="A76" zoomScale="200" zoomScaleNormal="200" zoomScaleSheetLayoutView="145" workbookViewId="0">
      <selection activeCell="M18" sqref="M18"/>
    </sheetView>
  </sheetViews>
  <sheetFormatPr defaultColWidth="8.625" defaultRowHeight="15.6" customHeight="1" x14ac:dyDescent="0.15"/>
  <cols>
    <col min="1" max="1" width="6.5" style="1" customWidth="1"/>
    <col min="2" max="2" width="8.625" style="1" customWidth="1"/>
    <col min="3" max="3" width="3.375" style="1" customWidth="1"/>
    <col min="4" max="4" width="7.5" style="3" customWidth="1"/>
    <col min="5" max="5" width="8.625" style="3" customWidth="1"/>
    <col min="6" max="6" width="7.5" style="3" customWidth="1"/>
    <col min="7" max="7" width="1.75" style="1" customWidth="1"/>
    <col min="8" max="8" width="6.625" style="1" customWidth="1"/>
    <col min="9" max="9" width="8.625" style="1" customWidth="1"/>
    <col min="10" max="10" width="3.25" style="1" customWidth="1"/>
    <col min="11" max="11" width="7.5" style="1" customWidth="1"/>
    <col min="12" max="12" width="9.125" style="1" customWidth="1"/>
    <col min="13" max="13" width="7.5" style="1" customWidth="1"/>
    <col min="14" max="16384" width="8.625" style="1"/>
  </cols>
  <sheetData>
    <row r="1" spans="1:13" ht="24.95" customHeight="1" x14ac:dyDescent="0.15">
      <c r="A1" s="393"/>
      <c r="B1" s="393"/>
      <c r="C1" s="393"/>
      <c r="D1" s="393"/>
      <c r="E1" s="393"/>
      <c r="F1" s="393"/>
      <c r="G1" s="393"/>
    </row>
    <row r="2" spans="1:13" ht="3.95" customHeight="1" x14ac:dyDescent="0.15">
      <c r="A2" s="191"/>
      <c r="B2" s="191"/>
      <c r="C2" s="191"/>
      <c r="D2" s="191"/>
      <c r="E2" s="191"/>
      <c r="F2" s="191"/>
      <c r="G2" s="191"/>
    </row>
    <row r="3" spans="1:13" ht="19.5" customHeight="1" x14ac:dyDescent="0.15">
      <c r="A3" s="379" t="s">
        <v>113</v>
      </c>
      <c r="B3" s="379"/>
      <c r="C3" s="379"/>
      <c r="D3" s="379"/>
      <c r="E3" s="379"/>
      <c r="F3" s="2"/>
      <c r="G3" s="3"/>
    </row>
    <row r="4" spans="1:13" ht="3.95" customHeight="1" x14ac:dyDescent="0.15">
      <c r="A4" s="8"/>
      <c r="B4" s="8"/>
      <c r="C4" s="8"/>
      <c r="D4" s="8"/>
      <c r="E4" s="8"/>
      <c r="F4" s="2"/>
      <c r="G4" s="3"/>
    </row>
    <row r="5" spans="1:13" ht="9.6" customHeight="1" x14ac:dyDescent="0.15">
      <c r="A5" s="127"/>
      <c r="B5" s="127"/>
      <c r="C5" s="127"/>
      <c r="D5" s="128"/>
      <c r="E5" s="128" t="s">
        <v>270</v>
      </c>
      <c r="F5" s="128"/>
      <c r="G5" s="128"/>
      <c r="H5" s="127"/>
      <c r="I5" s="127"/>
      <c r="J5" s="127"/>
      <c r="K5" s="128"/>
      <c r="L5" s="128" t="s">
        <v>270</v>
      </c>
      <c r="M5" s="139"/>
    </row>
    <row r="6" spans="1:13" ht="10.5" customHeight="1" x14ac:dyDescent="0.15">
      <c r="A6" s="380" t="s">
        <v>94</v>
      </c>
      <c r="B6" s="380"/>
      <c r="C6" s="380"/>
      <c r="D6" s="380"/>
      <c r="E6" s="128" t="s">
        <v>269</v>
      </c>
      <c r="F6" s="128"/>
      <c r="G6" s="128"/>
      <c r="H6" s="381" t="s">
        <v>95</v>
      </c>
      <c r="I6" s="381"/>
      <c r="J6" s="408"/>
      <c r="K6" s="127"/>
      <c r="L6" s="128" t="s">
        <v>269</v>
      </c>
      <c r="M6" s="139"/>
    </row>
    <row r="7" spans="1:13" ht="9.6" customHeight="1" x14ac:dyDescent="0.15">
      <c r="A7" s="127"/>
      <c r="B7" s="127"/>
      <c r="C7" s="127"/>
      <c r="D7" s="128"/>
      <c r="E7" s="128" t="s">
        <v>104</v>
      </c>
      <c r="F7" s="128"/>
      <c r="G7" s="128"/>
      <c r="H7" s="127"/>
      <c r="I7" s="127"/>
      <c r="J7" s="127"/>
      <c r="K7" s="128"/>
      <c r="L7" s="128" t="s">
        <v>104</v>
      </c>
      <c r="M7" s="139"/>
    </row>
    <row r="8" spans="1:13" ht="9.6" customHeight="1" x14ac:dyDescent="0.15">
      <c r="A8" s="127"/>
      <c r="B8" s="127"/>
      <c r="C8" s="127"/>
      <c r="D8" s="128" t="s">
        <v>237</v>
      </c>
      <c r="E8" s="128" t="s">
        <v>105</v>
      </c>
      <c r="F8" s="128"/>
      <c r="G8" s="128"/>
      <c r="H8" s="127"/>
      <c r="I8" s="127"/>
      <c r="J8" s="127"/>
      <c r="K8" s="128"/>
      <c r="L8" s="128" t="s">
        <v>77</v>
      </c>
      <c r="M8" s="139"/>
    </row>
    <row r="9" spans="1:13" ht="9.6" customHeight="1" x14ac:dyDescent="0.15">
      <c r="A9" s="160"/>
      <c r="B9" s="129"/>
      <c r="C9" s="129"/>
      <c r="D9" s="128"/>
      <c r="E9" s="128"/>
      <c r="F9" s="128"/>
      <c r="G9" s="128"/>
      <c r="H9" s="139"/>
      <c r="I9" s="139"/>
      <c r="J9" s="139"/>
      <c r="K9" s="128"/>
      <c r="L9" s="128"/>
      <c r="M9" s="139"/>
    </row>
    <row r="10" spans="1:13" ht="9.6" customHeight="1" x14ac:dyDescent="0.15">
      <c r="A10" s="383" t="s">
        <v>72</v>
      </c>
      <c r="B10" s="384"/>
      <c r="C10" s="372" t="s">
        <v>7</v>
      </c>
      <c r="D10" s="373"/>
      <c r="E10" s="130" t="s">
        <v>0</v>
      </c>
      <c r="F10" s="163"/>
      <c r="G10" s="128"/>
      <c r="H10" s="131" t="s">
        <v>12</v>
      </c>
      <c r="I10" s="130" t="s">
        <v>11</v>
      </c>
      <c r="J10" s="372" t="s">
        <v>8</v>
      </c>
      <c r="K10" s="373"/>
      <c r="L10" s="130" t="s">
        <v>9</v>
      </c>
      <c r="M10" s="139"/>
    </row>
    <row r="11" spans="1:13" ht="9.6" customHeight="1" x14ac:dyDescent="0.15">
      <c r="A11" s="385" t="s">
        <v>73</v>
      </c>
      <c r="B11" s="386"/>
      <c r="C11" s="132"/>
      <c r="D11" s="190">
        <f>SUM(D14,D17,D20,D23,D26,D29)</f>
        <v>1166</v>
      </c>
      <c r="E11" s="167">
        <f>SUM(E14,E17,E20,E23,E26,E29)</f>
        <v>2794604</v>
      </c>
      <c r="F11" s="161"/>
      <c r="G11" s="128"/>
      <c r="H11" s="367" t="s">
        <v>10</v>
      </c>
      <c r="I11" s="170">
        <f>SUM(J11:L11)</f>
        <v>7822</v>
      </c>
      <c r="J11" s="398">
        <v>3832</v>
      </c>
      <c r="K11" s="399"/>
      <c r="L11" s="226">
        <v>3990</v>
      </c>
      <c r="M11" s="139"/>
    </row>
    <row r="12" spans="1:13" ht="9.6" customHeight="1" x14ac:dyDescent="0.15">
      <c r="A12" s="356"/>
      <c r="B12" s="357"/>
      <c r="C12" s="133"/>
      <c r="D12" s="190">
        <f>SUM(D15,D18,D21,D24,D27,D30)</f>
        <v>1313</v>
      </c>
      <c r="E12" s="167">
        <f>SUM(E15,E18,E21,E24,E27,E30)</f>
        <v>2544814</v>
      </c>
      <c r="F12" s="161"/>
      <c r="G12" s="128"/>
      <c r="H12" s="368"/>
      <c r="I12" s="168">
        <f>SUM(J12:L12)</f>
        <v>13875</v>
      </c>
      <c r="J12" s="396">
        <v>6721</v>
      </c>
      <c r="K12" s="397"/>
      <c r="L12" s="170">
        <v>7154</v>
      </c>
      <c r="M12" s="139"/>
    </row>
    <row r="13" spans="1:13" ht="9.6" customHeight="1" x14ac:dyDescent="0.15">
      <c r="A13" s="356"/>
      <c r="B13" s="357"/>
      <c r="C13" s="133"/>
      <c r="D13" s="181">
        <f>SUM(D11-D12)</f>
        <v>-147</v>
      </c>
      <c r="E13" s="170">
        <f>SUM(E11-E12)</f>
        <v>249790</v>
      </c>
      <c r="F13" s="161"/>
      <c r="G13" s="128"/>
      <c r="H13" s="369"/>
      <c r="I13" s="164">
        <f>SUM(J13:L13)</f>
        <v>-6053</v>
      </c>
      <c r="J13" s="394">
        <f>SUM(J11-J12)</f>
        <v>-2889</v>
      </c>
      <c r="K13" s="395"/>
      <c r="L13" s="164">
        <f>SUM(L11-L12)</f>
        <v>-3164</v>
      </c>
      <c r="M13" s="139"/>
    </row>
    <row r="14" spans="1:13" ht="9.6" customHeight="1" x14ac:dyDescent="0.15">
      <c r="A14" s="356" t="s">
        <v>3</v>
      </c>
      <c r="B14" s="366" t="s">
        <v>6</v>
      </c>
      <c r="C14" s="135"/>
      <c r="D14" s="181">
        <v>463</v>
      </c>
      <c r="E14" s="170">
        <v>2569498</v>
      </c>
      <c r="F14" s="161"/>
      <c r="G14" s="128"/>
      <c r="H14" s="139"/>
      <c r="I14" s="139"/>
      <c r="J14" s="139"/>
      <c r="K14" s="139"/>
      <c r="L14" s="139"/>
      <c r="M14" s="139"/>
    </row>
    <row r="15" spans="1:13" ht="9.6" customHeight="1" x14ac:dyDescent="0.15">
      <c r="A15" s="356"/>
      <c r="B15" s="366"/>
      <c r="C15" s="135"/>
      <c r="D15" s="181">
        <v>482</v>
      </c>
      <c r="E15" s="170">
        <v>2279387</v>
      </c>
      <c r="F15" s="161"/>
      <c r="G15" s="128"/>
      <c r="H15" s="139"/>
      <c r="I15" s="139"/>
      <c r="J15" s="139"/>
      <c r="K15" s="139"/>
      <c r="L15" s="139"/>
      <c r="M15" s="139"/>
    </row>
    <row r="16" spans="1:13" ht="9.6" customHeight="1" x14ac:dyDescent="0.15">
      <c r="A16" s="356"/>
      <c r="B16" s="366"/>
      <c r="C16" s="135"/>
      <c r="D16" s="181">
        <f>SUM(D14-D15)</f>
        <v>-19</v>
      </c>
      <c r="E16" s="170">
        <f>SUM(E14-E15)</f>
        <v>290111</v>
      </c>
      <c r="F16" s="161"/>
      <c r="G16" s="128"/>
      <c r="H16" s="139"/>
      <c r="I16" s="139"/>
      <c r="J16" s="139"/>
      <c r="K16" s="139"/>
      <c r="L16" s="139"/>
      <c r="M16" s="139"/>
    </row>
    <row r="17" spans="1:13" ht="9.6" customHeight="1" x14ac:dyDescent="0.15">
      <c r="A17" s="365"/>
      <c r="B17" s="366" t="s">
        <v>5</v>
      </c>
      <c r="C17" s="135"/>
      <c r="D17" s="181">
        <v>519</v>
      </c>
      <c r="E17" s="170">
        <v>136098</v>
      </c>
      <c r="F17" s="161"/>
      <c r="G17" s="128"/>
      <c r="H17" s="139"/>
      <c r="I17" s="139"/>
      <c r="J17" s="139"/>
      <c r="K17" s="128"/>
      <c r="L17" s="128" t="s">
        <v>270</v>
      </c>
      <c r="M17" s="139"/>
    </row>
    <row r="18" spans="1:13" ht="9.6" customHeight="1" x14ac:dyDescent="0.15">
      <c r="A18" s="365"/>
      <c r="B18" s="366"/>
      <c r="C18" s="135"/>
      <c r="D18" s="181">
        <v>631</v>
      </c>
      <c r="E18" s="170">
        <v>170275</v>
      </c>
      <c r="F18" s="161"/>
      <c r="G18" s="128"/>
      <c r="H18" s="139"/>
      <c r="I18" s="139"/>
      <c r="J18" s="139"/>
      <c r="K18" s="128"/>
      <c r="L18" s="128" t="s">
        <v>269</v>
      </c>
      <c r="M18" s="139"/>
    </row>
    <row r="19" spans="1:13" ht="9.6" customHeight="1" x14ac:dyDescent="0.15">
      <c r="A19" s="365"/>
      <c r="B19" s="366"/>
      <c r="C19" s="135"/>
      <c r="D19" s="181">
        <f>SUM(D17-D18)</f>
        <v>-112</v>
      </c>
      <c r="E19" s="170">
        <f>SUM(E17-E18)</f>
        <v>-34177</v>
      </c>
      <c r="F19" s="161"/>
      <c r="G19" s="128"/>
      <c r="H19" s="139"/>
      <c r="I19" s="139"/>
      <c r="J19" s="139"/>
      <c r="K19" s="128"/>
      <c r="L19" s="128" t="s">
        <v>104</v>
      </c>
      <c r="M19" s="139"/>
    </row>
    <row r="20" spans="1:13" ht="11.1" customHeight="1" x14ac:dyDescent="0.15">
      <c r="A20" s="365" t="s">
        <v>4</v>
      </c>
      <c r="B20" s="357"/>
      <c r="C20" s="133"/>
      <c r="D20" s="181">
        <v>183</v>
      </c>
      <c r="E20" s="170">
        <v>88755</v>
      </c>
      <c r="F20" s="161"/>
      <c r="G20" s="128"/>
      <c r="H20" s="371" t="s">
        <v>96</v>
      </c>
      <c r="I20" s="371"/>
      <c r="J20" s="371"/>
      <c r="K20" s="371"/>
      <c r="L20" s="128"/>
      <c r="M20" s="139"/>
    </row>
    <row r="21" spans="1:13" ht="9.6" customHeight="1" x14ac:dyDescent="0.15">
      <c r="A21" s="365"/>
      <c r="B21" s="357"/>
      <c r="C21" s="133"/>
      <c r="D21" s="181">
        <v>190</v>
      </c>
      <c r="E21" s="170">
        <v>92150</v>
      </c>
      <c r="F21" s="161"/>
      <c r="G21" s="128"/>
      <c r="H21" s="165"/>
      <c r="I21" s="130" t="s">
        <v>71</v>
      </c>
      <c r="J21" s="372" t="s">
        <v>69</v>
      </c>
      <c r="K21" s="373"/>
      <c r="L21" s="130" t="s">
        <v>70</v>
      </c>
      <c r="M21" s="139"/>
    </row>
    <row r="22" spans="1:13" ht="9.6" customHeight="1" x14ac:dyDescent="0.15">
      <c r="A22" s="365"/>
      <c r="B22" s="357"/>
      <c r="C22" s="133"/>
      <c r="D22" s="181">
        <f>SUM(D20-D21)</f>
        <v>-7</v>
      </c>
      <c r="E22" s="170">
        <f>SUM(E20-E21)</f>
        <v>-3395</v>
      </c>
      <c r="F22" s="161"/>
      <c r="G22" s="128"/>
      <c r="H22" s="374" t="s">
        <v>79</v>
      </c>
      <c r="I22" s="166">
        <f t="shared" ref="I22:I30" si="0">SUM(J22:L22)</f>
        <v>0</v>
      </c>
      <c r="J22" s="400">
        <v>0</v>
      </c>
      <c r="K22" s="401"/>
      <c r="L22" s="166">
        <v>0</v>
      </c>
      <c r="M22" s="139"/>
    </row>
    <row r="23" spans="1:13" ht="9.6" customHeight="1" x14ac:dyDescent="0.15">
      <c r="A23" s="356" t="s">
        <v>74</v>
      </c>
      <c r="B23" s="357"/>
      <c r="C23" s="133"/>
      <c r="D23" s="181">
        <v>0</v>
      </c>
      <c r="E23" s="170">
        <v>0</v>
      </c>
      <c r="F23" s="161"/>
      <c r="G23" s="128"/>
      <c r="H23" s="375"/>
      <c r="I23" s="167">
        <f t="shared" si="0"/>
        <v>0</v>
      </c>
      <c r="J23" s="402">
        <v>0</v>
      </c>
      <c r="K23" s="403"/>
      <c r="L23" s="167">
        <v>0</v>
      </c>
      <c r="M23" s="139"/>
    </row>
    <row r="24" spans="1:13" ht="9.6" customHeight="1" x14ac:dyDescent="0.15">
      <c r="A24" s="356"/>
      <c r="B24" s="357"/>
      <c r="C24" s="133"/>
      <c r="D24" s="181">
        <v>0</v>
      </c>
      <c r="E24" s="170">
        <v>0</v>
      </c>
      <c r="F24" s="161"/>
      <c r="G24" s="128"/>
      <c r="H24" s="376"/>
      <c r="I24" s="168">
        <f t="shared" si="0"/>
        <v>0</v>
      </c>
      <c r="J24" s="396">
        <f>SUM(J22-J23)</f>
        <v>0</v>
      </c>
      <c r="K24" s="397"/>
      <c r="L24" s="167">
        <f>SUM(L22-L23)</f>
        <v>0</v>
      </c>
      <c r="M24" s="139"/>
    </row>
    <row r="25" spans="1:13" ht="9.6" customHeight="1" x14ac:dyDescent="0.15">
      <c r="A25" s="356"/>
      <c r="B25" s="357"/>
      <c r="C25" s="133"/>
      <c r="D25" s="181">
        <f>D23-D24</f>
        <v>0</v>
      </c>
      <c r="E25" s="170">
        <f>E23-E24</f>
        <v>0</v>
      </c>
      <c r="F25" s="161"/>
      <c r="G25" s="128"/>
      <c r="H25" s="359" t="s">
        <v>75</v>
      </c>
      <c r="I25" s="170">
        <f t="shared" si="0"/>
        <v>1496</v>
      </c>
      <c r="J25" s="396">
        <v>748</v>
      </c>
      <c r="K25" s="397"/>
      <c r="L25" s="168">
        <f>J25</f>
        <v>748</v>
      </c>
      <c r="M25" s="139"/>
    </row>
    <row r="26" spans="1:13" ht="9.6" customHeight="1" x14ac:dyDescent="0.15">
      <c r="A26" s="356" t="s">
        <v>1</v>
      </c>
      <c r="B26" s="357"/>
      <c r="C26" s="169"/>
      <c r="D26" s="181">
        <v>0</v>
      </c>
      <c r="E26" s="170">
        <v>0</v>
      </c>
      <c r="F26" s="161"/>
      <c r="G26" s="128"/>
      <c r="H26" s="360"/>
      <c r="I26" s="168">
        <f t="shared" si="0"/>
        <v>1366</v>
      </c>
      <c r="J26" s="396">
        <v>683</v>
      </c>
      <c r="K26" s="397"/>
      <c r="L26" s="168">
        <f>J26</f>
        <v>683</v>
      </c>
      <c r="M26" s="139"/>
    </row>
    <row r="27" spans="1:13" ht="9.6" customHeight="1" x14ac:dyDescent="0.15">
      <c r="A27" s="356"/>
      <c r="B27" s="357"/>
      <c r="C27" s="133"/>
      <c r="D27" s="181">
        <v>0</v>
      </c>
      <c r="E27" s="170">
        <v>0</v>
      </c>
      <c r="F27" s="161"/>
      <c r="G27" s="128"/>
      <c r="H27" s="377"/>
      <c r="I27" s="168">
        <f t="shared" si="0"/>
        <v>130</v>
      </c>
      <c r="J27" s="396">
        <f>SUM(J25-J26)</f>
        <v>65</v>
      </c>
      <c r="K27" s="397"/>
      <c r="L27" s="168">
        <f>SUM(L25-L26)</f>
        <v>65</v>
      </c>
      <c r="M27" s="139"/>
    </row>
    <row r="28" spans="1:13" ht="9.6" customHeight="1" x14ac:dyDescent="0.15">
      <c r="A28" s="356"/>
      <c r="B28" s="357"/>
      <c r="C28" s="133"/>
      <c r="D28" s="181">
        <v>0</v>
      </c>
      <c r="E28" s="170">
        <v>0</v>
      </c>
      <c r="F28" s="161"/>
      <c r="G28" s="128"/>
      <c r="H28" s="359" t="s">
        <v>76</v>
      </c>
      <c r="I28" s="168">
        <f t="shared" si="0"/>
        <v>0</v>
      </c>
      <c r="J28" s="396">
        <v>0</v>
      </c>
      <c r="K28" s="397"/>
      <c r="L28" s="168">
        <v>0</v>
      </c>
      <c r="M28" s="139"/>
    </row>
    <row r="29" spans="1:13" ht="9.6" customHeight="1" x14ac:dyDescent="0.15">
      <c r="A29" s="356" t="s">
        <v>2</v>
      </c>
      <c r="B29" s="357"/>
      <c r="C29" s="133"/>
      <c r="D29" s="181">
        <v>1</v>
      </c>
      <c r="E29" s="170">
        <v>253</v>
      </c>
      <c r="F29" s="161"/>
      <c r="G29" s="128"/>
      <c r="H29" s="360"/>
      <c r="I29" s="168">
        <f t="shared" si="0"/>
        <v>0</v>
      </c>
      <c r="J29" s="396">
        <v>0</v>
      </c>
      <c r="K29" s="397"/>
      <c r="L29" s="168">
        <v>0</v>
      </c>
      <c r="M29" s="139"/>
    </row>
    <row r="30" spans="1:13" ht="9.6" customHeight="1" x14ac:dyDescent="0.15">
      <c r="A30" s="356"/>
      <c r="B30" s="357"/>
      <c r="C30" s="133"/>
      <c r="D30" s="181">
        <v>10</v>
      </c>
      <c r="E30" s="170">
        <v>3002</v>
      </c>
      <c r="F30" s="161"/>
      <c r="G30" s="128"/>
      <c r="H30" s="361"/>
      <c r="I30" s="164">
        <f t="shared" si="0"/>
        <v>0</v>
      </c>
      <c r="J30" s="394">
        <v>0</v>
      </c>
      <c r="K30" s="395"/>
      <c r="L30" s="164">
        <v>0</v>
      </c>
      <c r="M30" s="139"/>
    </row>
    <row r="31" spans="1:13" ht="9.6" customHeight="1" x14ac:dyDescent="0.15">
      <c r="A31" s="362"/>
      <c r="B31" s="363"/>
      <c r="C31" s="134"/>
      <c r="D31" s="182">
        <f>SUM(D29-D30)</f>
        <v>-9</v>
      </c>
      <c r="E31" s="164">
        <f>SUM(E29-E30)</f>
        <v>-2749</v>
      </c>
      <c r="F31" s="128"/>
      <c r="G31" s="128"/>
      <c r="H31" s="139"/>
      <c r="I31" s="139"/>
      <c r="J31" s="139"/>
      <c r="K31" s="139"/>
      <c r="L31" s="139"/>
      <c r="M31" s="139"/>
    </row>
    <row r="32" spans="1:13" ht="9" customHeight="1" x14ac:dyDescent="0.15">
      <c r="A32" s="139"/>
      <c r="B32" s="139"/>
      <c r="C32" s="139"/>
      <c r="D32" s="128"/>
      <c r="E32" s="128"/>
      <c r="F32" s="128"/>
      <c r="G32" s="161"/>
      <c r="H32" s="139"/>
      <c r="I32" s="139"/>
      <c r="J32" s="139"/>
      <c r="K32" s="139"/>
      <c r="L32" s="139"/>
      <c r="M32" s="139"/>
    </row>
    <row r="33" spans="1:13" ht="10.5" customHeight="1" x14ac:dyDescent="0.15">
      <c r="A33" s="348" t="s">
        <v>97</v>
      </c>
      <c r="B33" s="348"/>
      <c r="C33" s="348"/>
      <c r="D33" s="348"/>
      <c r="E33" s="349"/>
      <c r="F33" s="128" t="s">
        <v>106</v>
      </c>
      <c r="G33" s="139"/>
      <c r="H33" s="139"/>
      <c r="I33" s="139"/>
      <c r="J33" s="139"/>
      <c r="K33" s="139"/>
      <c r="L33" s="139"/>
      <c r="M33" s="139"/>
    </row>
    <row r="34" spans="1:13" ht="9" customHeight="1" x14ac:dyDescent="0.15">
      <c r="A34" s="350" t="s">
        <v>213</v>
      </c>
      <c r="B34" s="351"/>
      <c r="C34" s="136" t="s">
        <v>238</v>
      </c>
      <c r="D34" s="137" t="s">
        <v>11</v>
      </c>
      <c r="E34" s="120" t="s">
        <v>69</v>
      </c>
      <c r="F34" s="121" t="s">
        <v>70</v>
      </c>
      <c r="G34" s="139"/>
      <c r="H34" s="350" t="s">
        <v>213</v>
      </c>
      <c r="I34" s="351"/>
      <c r="J34" s="136" t="s">
        <v>238</v>
      </c>
      <c r="K34" s="137" t="s">
        <v>11</v>
      </c>
      <c r="L34" s="120" t="s">
        <v>69</v>
      </c>
      <c r="M34" s="121" t="s">
        <v>70</v>
      </c>
    </row>
    <row r="35" spans="1:13" ht="9" customHeight="1" x14ac:dyDescent="0.15">
      <c r="A35" s="352" t="s">
        <v>13</v>
      </c>
      <c r="B35" s="353"/>
      <c r="C35" s="153"/>
      <c r="D35" s="154">
        <f>SUM(D36+K81)</f>
        <v>28170</v>
      </c>
      <c r="E35" s="154">
        <f>SUM(E36+L81)</f>
        <v>4118</v>
      </c>
      <c r="F35" s="155">
        <f>SUM(F36+M81)</f>
        <v>24052</v>
      </c>
      <c r="G35" s="139"/>
      <c r="H35" s="391" t="s">
        <v>43</v>
      </c>
      <c r="I35" s="407"/>
      <c r="J35" s="124">
        <v>264</v>
      </c>
      <c r="K35" s="140">
        <f>SUM(L35,M35)</f>
        <v>0</v>
      </c>
      <c r="L35" s="172">
        <v>0</v>
      </c>
      <c r="M35" s="173">
        <v>0</v>
      </c>
    </row>
    <row r="36" spans="1:13" ht="9" customHeight="1" x14ac:dyDescent="0.15">
      <c r="A36" s="184" t="s">
        <v>214</v>
      </c>
      <c r="B36" s="156"/>
      <c r="C36" s="157"/>
      <c r="D36" s="158">
        <f>SUM(D37+D49+D56+D67+K37+K53+K63+K72+K80)</f>
        <v>28170</v>
      </c>
      <c r="E36" s="174">
        <f>SUM(E37+E49+E56+E67+L37+L53+L63+L72+L80)</f>
        <v>4118</v>
      </c>
      <c r="F36" s="155">
        <f>SUM(F37+F49+F56+F67+M37+M53+M63+M72+M80)</f>
        <v>24052</v>
      </c>
      <c r="G36" s="139"/>
      <c r="H36" s="338" t="s">
        <v>44</v>
      </c>
      <c r="I36" s="406"/>
      <c r="J36" s="125">
        <v>265</v>
      </c>
      <c r="K36" s="141">
        <f>SUM(L36,M36)</f>
        <v>34</v>
      </c>
      <c r="L36" s="146">
        <v>5</v>
      </c>
      <c r="M36" s="147">
        <v>29</v>
      </c>
    </row>
    <row r="37" spans="1:13" ht="9" customHeight="1" x14ac:dyDescent="0.15">
      <c r="A37" s="338" t="s">
        <v>100</v>
      </c>
      <c r="B37" s="345"/>
      <c r="C37" s="125"/>
      <c r="D37" s="141">
        <f>SUM(D38:D48)</f>
        <v>1380</v>
      </c>
      <c r="E37" s="146">
        <f>SUM(E38:E48)</f>
        <v>507</v>
      </c>
      <c r="F37" s="147">
        <f>SUM(F38:F48)</f>
        <v>873</v>
      </c>
      <c r="G37" s="139"/>
      <c r="H37" s="338" t="s">
        <v>45</v>
      </c>
      <c r="I37" s="345"/>
      <c r="J37" s="125"/>
      <c r="K37" s="141">
        <f>SUM(K38:K52)</f>
        <v>2363</v>
      </c>
      <c r="L37" s="146">
        <f>SUM(L38:L52)</f>
        <v>116</v>
      </c>
      <c r="M37" s="147">
        <f>SUM(M38:M52)</f>
        <v>2247</v>
      </c>
    </row>
    <row r="38" spans="1:13" ht="9" customHeight="1" x14ac:dyDescent="0.15">
      <c r="A38" s="346" t="s">
        <v>14</v>
      </c>
      <c r="B38" s="347"/>
      <c r="C38" s="125">
        <v>11</v>
      </c>
      <c r="D38" s="141">
        <f t="shared" ref="D38:D48" si="1">SUM(E38,F38)</f>
        <v>0</v>
      </c>
      <c r="E38" s="146">
        <v>0</v>
      </c>
      <c r="F38" s="147">
        <v>0</v>
      </c>
      <c r="G38" s="139"/>
      <c r="H38" s="338" t="s">
        <v>46</v>
      </c>
      <c r="I38" s="345"/>
      <c r="J38" s="125">
        <v>271</v>
      </c>
      <c r="K38" s="141">
        <f t="shared" ref="K38:K52" si="2">SUM(L38,M38)</f>
        <v>0</v>
      </c>
      <c r="L38" s="146">
        <v>0</v>
      </c>
      <c r="M38" s="147">
        <v>0</v>
      </c>
    </row>
    <row r="39" spans="1:13" ht="9" customHeight="1" x14ac:dyDescent="0.15">
      <c r="A39" s="346" t="s">
        <v>15</v>
      </c>
      <c r="B39" s="347"/>
      <c r="C39" s="125">
        <v>21</v>
      </c>
      <c r="D39" s="141">
        <f t="shared" si="1"/>
        <v>42</v>
      </c>
      <c r="E39" s="146">
        <v>0</v>
      </c>
      <c r="F39" s="147">
        <v>42</v>
      </c>
      <c r="G39" s="139"/>
      <c r="H39" s="338" t="s">
        <v>239</v>
      </c>
      <c r="I39" s="345"/>
      <c r="J39" s="125">
        <v>281</v>
      </c>
      <c r="K39" s="141">
        <f t="shared" si="2"/>
        <v>5</v>
      </c>
      <c r="L39" s="146">
        <v>0</v>
      </c>
      <c r="M39" s="147">
        <v>5</v>
      </c>
    </row>
    <row r="40" spans="1:13" ht="9" customHeight="1" x14ac:dyDescent="0.15">
      <c r="A40" s="189" t="s">
        <v>240</v>
      </c>
      <c r="B40" s="186"/>
      <c r="C40" s="125">
        <v>22</v>
      </c>
      <c r="D40" s="141">
        <f t="shared" si="1"/>
        <v>0</v>
      </c>
      <c r="E40" s="146">
        <v>0</v>
      </c>
      <c r="F40" s="147">
        <v>0</v>
      </c>
      <c r="G40" s="139"/>
      <c r="H40" s="338" t="s">
        <v>47</v>
      </c>
      <c r="I40" s="345"/>
      <c r="J40" s="125">
        <v>291</v>
      </c>
      <c r="K40" s="141">
        <f t="shared" si="2"/>
        <v>103</v>
      </c>
      <c r="L40" s="146">
        <v>0</v>
      </c>
      <c r="M40" s="147">
        <v>103</v>
      </c>
    </row>
    <row r="41" spans="1:13" ht="9" customHeight="1" x14ac:dyDescent="0.15">
      <c r="A41" s="346" t="s">
        <v>16</v>
      </c>
      <c r="B41" s="347"/>
      <c r="C41" s="125">
        <v>23</v>
      </c>
      <c r="D41" s="141">
        <f t="shared" si="1"/>
        <v>31</v>
      </c>
      <c r="E41" s="146">
        <v>0</v>
      </c>
      <c r="F41" s="147">
        <v>31</v>
      </c>
      <c r="G41" s="139"/>
      <c r="H41" s="338" t="s">
        <v>215</v>
      </c>
      <c r="I41" s="345"/>
      <c r="J41" s="125">
        <v>301</v>
      </c>
      <c r="K41" s="141">
        <f t="shared" si="2"/>
        <v>946</v>
      </c>
      <c r="L41" s="146">
        <v>0</v>
      </c>
      <c r="M41" s="147">
        <v>946</v>
      </c>
    </row>
    <row r="42" spans="1:13" ht="9" customHeight="1" x14ac:dyDescent="0.15">
      <c r="A42" s="189" t="s">
        <v>81</v>
      </c>
      <c r="B42" s="186"/>
      <c r="C42" s="125">
        <v>24</v>
      </c>
      <c r="D42" s="141">
        <f t="shared" si="1"/>
        <v>0</v>
      </c>
      <c r="E42" s="146">
        <v>0</v>
      </c>
      <c r="F42" s="147">
        <v>0</v>
      </c>
      <c r="G42" s="139"/>
      <c r="H42" s="338" t="s">
        <v>48</v>
      </c>
      <c r="I42" s="345"/>
      <c r="J42" s="125">
        <v>311</v>
      </c>
      <c r="K42" s="141">
        <f t="shared" si="2"/>
        <v>851</v>
      </c>
      <c r="L42" s="146">
        <v>0</v>
      </c>
      <c r="M42" s="147">
        <v>851</v>
      </c>
    </row>
    <row r="43" spans="1:13" ht="9" customHeight="1" x14ac:dyDescent="0.15">
      <c r="A43" s="148" t="s">
        <v>107</v>
      </c>
      <c r="B43" s="149"/>
      <c r="C43" s="159">
        <v>31</v>
      </c>
      <c r="D43" s="150">
        <f t="shared" si="1"/>
        <v>605</v>
      </c>
      <c r="E43" s="151">
        <v>133</v>
      </c>
      <c r="F43" s="152">
        <v>472</v>
      </c>
      <c r="G43" s="139"/>
      <c r="H43" s="338" t="s">
        <v>241</v>
      </c>
      <c r="I43" s="345"/>
      <c r="J43" s="125">
        <v>320</v>
      </c>
      <c r="K43" s="141">
        <f t="shared" si="2"/>
        <v>71</v>
      </c>
      <c r="L43" s="146">
        <v>0</v>
      </c>
      <c r="M43" s="147">
        <v>71</v>
      </c>
    </row>
    <row r="44" spans="1:13" ht="9" customHeight="1" x14ac:dyDescent="0.15">
      <c r="A44" s="346" t="s">
        <v>17</v>
      </c>
      <c r="B44" s="347"/>
      <c r="C44" s="125">
        <v>41</v>
      </c>
      <c r="D44" s="141">
        <f t="shared" si="1"/>
        <v>0</v>
      </c>
      <c r="E44" s="146">
        <v>0</v>
      </c>
      <c r="F44" s="147">
        <v>0</v>
      </c>
      <c r="G44" s="139"/>
      <c r="H44" s="338" t="s">
        <v>242</v>
      </c>
      <c r="I44" s="345"/>
      <c r="J44" s="125">
        <v>321</v>
      </c>
      <c r="K44" s="141">
        <f t="shared" si="2"/>
        <v>129</v>
      </c>
      <c r="L44" s="146">
        <v>0</v>
      </c>
      <c r="M44" s="147">
        <v>129</v>
      </c>
    </row>
    <row r="45" spans="1:13" ht="9" customHeight="1" x14ac:dyDescent="0.15">
      <c r="A45" s="331" t="s">
        <v>82</v>
      </c>
      <c r="B45" s="332"/>
      <c r="C45" s="125">
        <v>51</v>
      </c>
      <c r="D45" s="141">
        <f t="shared" si="1"/>
        <v>0</v>
      </c>
      <c r="E45" s="146">
        <v>0</v>
      </c>
      <c r="F45" s="147">
        <v>0</v>
      </c>
      <c r="G45" s="139"/>
      <c r="H45" s="185" t="s">
        <v>50</v>
      </c>
      <c r="I45" s="186"/>
      <c r="J45" s="125">
        <v>322</v>
      </c>
      <c r="K45" s="141">
        <f t="shared" si="2"/>
        <v>0</v>
      </c>
      <c r="L45" s="146">
        <v>0</v>
      </c>
      <c r="M45" s="147">
        <v>0</v>
      </c>
    </row>
    <row r="46" spans="1:13" ht="9" customHeight="1" x14ac:dyDescent="0.15">
      <c r="A46" s="346" t="s">
        <v>18</v>
      </c>
      <c r="B46" s="347"/>
      <c r="C46" s="125">
        <v>61</v>
      </c>
      <c r="D46" s="141">
        <f t="shared" si="1"/>
        <v>0</v>
      </c>
      <c r="E46" s="146">
        <v>0</v>
      </c>
      <c r="F46" s="147">
        <v>0</v>
      </c>
      <c r="G46" s="139"/>
      <c r="H46" s="185" t="s">
        <v>51</v>
      </c>
      <c r="I46" s="186"/>
      <c r="J46" s="125">
        <v>323</v>
      </c>
      <c r="K46" s="141">
        <f t="shared" si="2"/>
        <v>47</v>
      </c>
      <c r="L46" s="146">
        <v>0</v>
      </c>
      <c r="M46" s="147">
        <v>47</v>
      </c>
    </row>
    <row r="47" spans="1:13" ht="9" customHeight="1" x14ac:dyDescent="0.15">
      <c r="A47" s="331" t="s">
        <v>90</v>
      </c>
      <c r="B47" s="332"/>
      <c r="C47" s="125">
        <v>71</v>
      </c>
      <c r="D47" s="141">
        <f t="shared" si="1"/>
        <v>145</v>
      </c>
      <c r="E47" s="146">
        <v>0</v>
      </c>
      <c r="F47" s="147">
        <v>145</v>
      </c>
      <c r="G47" s="139"/>
      <c r="H47" s="185" t="s">
        <v>49</v>
      </c>
      <c r="I47" s="186"/>
      <c r="J47" s="125">
        <v>324</v>
      </c>
      <c r="K47" s="141">
        <f t="shared" si="2"/>
        <v>0</v>
      </c>
      <c r="L47" s="146">
        <v>0</v>
      </c>
      <c r="M47" s="147">
        <v>0</v>
      </c>
    </row>
    <row r="48" spans="1:13" ht="9" customHeight="1" x14ac:dyDescent="0.15">
      <c r="A48" s="335" t="s">
        <v>98</v>
      </c>
      <c r="B48" s="336"/>
      <c r="C48" s="179">
        <v>81</v>
      </c>
      <c r="D48" s="141">
        <f t="shared" si="1"/>
        <v>557</v>
      </c>
      <c r="E48" s="146">
        <v>374</v>
      </c>
      <c r="F48" s="147">
        <v>183</v>
      </c>
      <c r="G48" s="139"/>
      <c r="H48" s="338" t="s">
        <v>243</v>
      </c>
      <c r="I48" s="345"/>
      <c r="J48" s="125">
        <v>331</v>
      </c>
      <c r="K48" s="141">
        <f t="shared" si="2"/>
        <v>0</v>
      </c>
      <c r="L48" s="146">
        <v>0</v>
      </c>
      <c r="M48" s="147">
        <v>0</v>
      </c>
    </row>
    <row r="49" spans="1:13" ht="9" customHeight="1" x14ac:dyDescent="0.15">
      <c r="A49" s="338" t="s">
        <v>19</v>
      </c>
      <c r="B49" s="344"/>
      <c r="C49" s="125"/>
      <c r="D49" s="141">
        <f>SUM(D50:D55)</f>
        <v>174</v>
      </c>
      <c r="E49" s="146">
        <f>SUM(E50:E55)</f>
        <v>0</v>
      </c>
      <c r="F49" s="147">
        <f>SUM(F50:F55)</f>
        <v>174</v>
      </c>
      <c r="G49" s="139"/>
      <c r="H49" s="185" t="s">
        <v>216</v>
      </c>
      <c r="I49" s="186"/>
      <c r="J49" s="125">
        <v>341</v>
      </c>
      <c r="K49" s="141">
        <f t="shared" si="2"/>
        <v>0</v>
      </c>
      <c r="L49" s="146">
        <v>0</v>
      </c>
      <c r="M49" s="147">
        <v>0</v>
      </c>
    </row>
    <row r="50" spans="1:13" ht="9" customHeight="1" x14ac:dyDescent="0.15">
      <c r="A50" s="338" t="s">
        <v>20</v>
      </c>
      <c r="B50" s="344"/>
      <c r="C50" s="125">
        <v>91</v>
      </c>
      <c r="D50" s="141">
        <f t="shared" ref="D50:D55" si="3">SUM(E50,F50)</f>
        <v>0</v>
      </c>
      <c r="E50" s="146">
        <v>0</v>
      </c>
      <c r="F50" s="147">
        <v>0</v>
      </c>
      <c r="G50" s="139"/>
      <c r="H50" s="338" t="s">
        <v>52</v>
      </c>
      <c r="I50" s="406"/>
      <c r="J50" s="125">
        <v>351</v>
      </c>
      <c r="K50" s="141">
        <f t="shared" si="2"/>
        <v>24</v>
      </c>
      <c r="L50" s="146">
        <v>0</v>
      </c>
      <c r="M50" s="147">
        <v>24</v>
      </c>
    </row>
    <row r="51" spans="1:13" ht="9" customHeight="1" x14ac:dyDescent="0.15">
      <c r="A51" s="338" t="s">
        <v>21</v>
      </c>
      <c r="B51" s="344"/>
      <c r="C51" s="125">
        <v>92</v>
      </c>
      <c r="D51" s="141">
        <f t="shared" si="3"/>
        <v>164</v>
      </c>
      <c r="E51" s="146">
        <v>0</v>
      </c>
      <c r="F51" s="147">
        <v>164</v>
      </c>
      <c r="G51" s="139"/>
      <c r="H51" s="338" t="s">
        <v>53</v>
      </c>
      <c r="I51" s="406"/>
      <c r="J51" s="125">
        <v>361</v>
      </c>
      <c r="K51" s="141">
        <f t="shared" si="2"/>
        <v>24</v>
      </c>
      <c r="L51" s="146">
        <v>0</v>
      </c>
      <c r="M51" s="147">
        <v>24</v>
      </c>
    </row>
    <row r="52" spans="1:13" s="139" customFormat="1" ht="18" customHeight="1" x14ac:dyDescent="0.15">
      <c r="A52" s="338" t="s">
        <v>22</v>
      </c>
      <c r="B52" s="406"/>
      <c r="C52" s="125">
        <v>101</v>
      </c>
      <c r="D52" s="141">
        <f t="shared" si="3"/>
        <v>0</v>
      </c>
      <c r="E52" s="146">
        <v>0</v>
      </c>
      <c r="F52" s="147">
        <v>0</v>
      </c>
      <c r="H52" s="335" t="s">
        <v>101</v>
      </c>
      <c r="I52" s="336"/>
      <c r="J52" s="179">
        <v>371</v>
      </c>
      <c r="K52" s="141">
        <f t="shared" si="2"/>
        <v>163</v>
      </c>
      <c r="L52" s="146">
        <v>116</v>
      </c>
      <c r="M52" s="147">
        <v>47</v>
      </c>
    </row>
    <row r="53" spans="1:13" ht="9" customHeight="1" x14ac:dyDescent="0.15">
      <c r="A53" s="185" t="s">
        <v>23</v>
      </c>
      <c r="B53" s="186"/>
      <c r="C53" s="125">
        <v>111</v>
      </c>
      <c r="D53" s="141">
        <f t="shared" si="3"/>
        <v>10</v>
      </c>
      <c r="E53" s="146">
        <v>0</v>
      </c>
      <c r="F53" s="147">
        <v>10</v>
      </c>
      <c r="G53" s="139"/>
      <c r="H53" s="331" t="s">
        <v>54</v>
      </c>
      <c r="I53" s="332"/>
      <c r="J53" s="125"/>
      <c r="K53" s="141">
        <f>SUM(K54:K62)</f>
        <v>786</v>
      </c>
      <c r="L53" s="146">
        <f>SUM(L54:L62)</f>
        <v>0</v>
      </c>
      <c r="M53" s="147">
        <f>SUM(M54:M62)</f>
        <v>786</v>
      </c>
    </row>
    <row r="54" spans="1:13" ht="9" customHeight="1" x14ac:dyDescent="0.15">
      <c r="A54" s="331" t="s">
        <v>93</v>
      </c>
      <c r="B54" s="332"/>
      <c r="C54" s="125">
        <v>112</v>
      </c>
      <c r="D54" s="141">
        <f t="shared" si="3"/>
        <v>0</v>
      </c>
      <c r="E54" s="146">
        <v>0</v>
      </c>
      <c r="F54" s="147">
        <v>0</v>
      </c>
      <c r="G54" s="139"/>
      <c r="H54" s="338" t="s">
        <v>80</v>
      </c>
      <c r="I54" s="406"/>
      <c r="J54" s="125">
        <v>381</v>
      </c>
      <c r="K54" s="141">
        <f t="shared" ref="K54:K62" si="4">SUM(L54,M54)</f>
        <v>0</v>
      </c>
      <c r="L54" s="146">
        <v>0</v>
      </c>
      <c r="M54" s="147">
        <v>0</v>
      </c>
    </row>
    <row r="55" spans="1:13" ht="9" customHeight="1" x14ac:dyDescent="0.15">
      <c r="A55" s="338" t="s">
        <v>24</v>
      </c>
      <c r="B55" s="344"/>
      <c r="C55" s="125">
        <v>121</v>
      </c>
      <c r="D55" s="141">
        <f t="shared" si="3"/>
        <v>0</v>
      </c>
      <c r="E55" s="146">
        <v>0</v>
      </c>
      <c r="F55" s="147">
        <v>0</v>
      </c>
      <c r="G55" s="139"/>
      <c r="H55" s="185" t="s">
        <v>55</v>
      </c>
      <c r="I55" s="186"/>
      <c r="J55" s="125">
        <v>391</v>
      </c>
      <c r="K55" s="141">
        <f t="shared" si="4"/>
        <v>0</v>
      </c>
      <c r="L55" s="146">
        <v>0</v>
      </c>
      <c r="M55" s="147">
        <v>0</v>
      </c>
    </row>
    <row r="56" spans="1:13" ht="9" customHeight="1" x14ac:dyDescent="0.15">
      <c r="A56" s="331" t="s">
        <v>25</v>
      </c>
      <c r="B56" s="332"/>
      <c r="C56" s="125"/>
      <c r="D56" s="141">
        <f>SUM(D57:D66)</f>
        <v>16481</v>
      </c>
      <c r="E56" s="146">
        <f>SUM(E57:E66)</f>
        <v>0</v>
      </c>
      <c r="F56" s="147">
        <f>SUM(F57:F66)</f>
        <v>16481</v>
      </c>
      <c r="G56" s="139"/>
      <c r="H56" s="335" t="s">
        <v>91</v>
      </c>
      <c r="I56" s="336"/>
      <c r="J56" s="179">
        <v>401</v>
      </c>
      <c r="K56" s="141">
        <f t="shared" si="4"/>
        <v>6</v>
      </c>
      <c r="L56" s="146">
        <v>0</v>
      </c>
      <c r="M56" s="147">
        <v>6</v>
      </c>
    </row>
    <row r="57" spans="1:13" ht="9" customHeight="1" x14ac:dyDescent="0.15">
      <c r="A57" s="331" t="s">
        <v>26</v>
      </c>
      <c r="B57" s="332"/>
      <c r="C57" s="125">
        <v>131</v>
      </c>
      <c r="D57" s="141">
        <f t="shared" ref="D57:D66" si="5">SUM(E57,F57)</f>
        <v>0</v>
      </c>
      <c r="E57" s="146">
        <v>0</v>
      </c>
      <c r="F57" s="147">
        <v>0</v>
      </c>
      <c r="G57" s="139"/>
      <c r="H57" s="331" t="s">
        <v>56</v>
      </c>
      <c r="I57" s="332"/>
      <c r="J57" s="125">
        <v>411</v>
      </c>
      <c r="K57" s="141">
        <f t="shared" si="4"/>
        <v>0</v>
      </c>
      <c r="L57" s="146">
        <v>0</v>
      </c>
      <c r="M57" s="147">
        <v>0</v>
      </c>
    </row>
    <row r="58" spans="1:13" ht="9" customHeight="1" x14ac:dyDescent="0.15">
      <c r="A58" s="331" t="s">
        <v>27</v>
      </c>
      <c r="B58" s="332"/>
      <c r="C58" s="125">
        <v>141</v>
      </c>
      <c r="D58" s="141">
        <f t="shared" si="5"/>
        <v>0</v>
      </c>
      <c r="E58" s="146">
        <v>0</v>
      </c>
      <c r="F58" s="147">
        <v>0</v>
      </c>
      <c r="G58" s="139"/>
      <c r="H58" s="335" t="s">
        <v>217</v>
      </c>
      <c r="I58" s="336"/>
      <c r="J58" s="179">
        <v>421</v>
      </c>
      <c r="K58" s="141">
        <f t="shared" si="4"/>
        <v>327</v>
      </c>
      <c r="L58" s="146">
        <v>0</v>
      </c>
      <c r="M58" s="147">
        <v>327</v>
      </c>
    </row>
    <row r="59" spans="1:13" ht="9" customHeight="1" x14ac:dyDescent="0.15">
      <c r="A59" s="331" t="s">
        <v>83</v>
      </c>
      <c r="B59" s="332"/>
      <c r="C59" s="125">
        <v>151</v>
      </c>
      <c r="D59" s="141">
        <f t="shared" si="5"/>
        <v>0</v>
      </c>
      <c r="E59" s="146">
        <v>0</v>
      </c>
      <c r="F59" s="147">
        <v>0</v>
      </c>
      <c r="G59" s="139"/>
      <c r="H59" s="331" t="s">
        <v>57</v>
      </c>
      <c r="I59" s="332"/>
      <c r="J59" s="125">
        <v>422</v>
      </c>
      <c r="K59" s="141">
        <f t="shared" si="4"/>
        <v>262</v>
      </c>
      <c r="L59" s="146">
        <v>0</v>
      </c>
      <c r="M59" s="147">
        <v>262</v>
      </c>
    </row>
    <row r="60" spans="1:13" ht="9" customHeight="1" x14ac:dyDescent="0.15">
      <c r="A60" s="338" t="s">
        <v>84</v>
      </c>
      <c r="B60" s="406"/>
      <c r="C60" s="125">
        <v>161</v>
      </c>
      <c r="D60" s="141">
        <f t="shared" si="5"/>
        <v>16481</v>
      </c>
      <c r="E60" s="146">
        <v>0</v>
      </c>
      <c r="F60" s="147">
        <v>16481</v>
      </c>
      <c r="G60" s="139"/>
      <c r="H60" s="331" t="s">
        <v>58</v>
      </c>
      <c r="I60" s="332"/>
      <c r="J60" s="125">
        <v>423</v>
      </c>
      <c r="K60" s="141">
        <f t="shared" si="4"/>
        <v>120</v>
      </c>
      <c r="L60" s="146">
        <v>0</v>
      </c>
      <c r="M60" s="147">
        <v>120</v>
      </c>
    </row>
    <row r="61" spans="1:13" ht="9" customHeight="1" x14ac:dyDescent="0.15">
      <c r="A61" s="331" t="s">
        <v>28</v>
      </c>
      <c r="B61" s="332"/>
      <c r="C61" s="125">
        <v>162</v>
      </c>
      <c r="D61" s="141">
        <f t="shared" si="5"/>
        <v>0</v>
      </c>
      <c r="E61" s="146">
        <v>0</v>
      </c>
      <c r="F61" s="147">
        <v>0</v>
      </c>
      <c r="G61" s="139"/>
      <c r="H61" s="331" t="s">
        <v>244</v>
      </c>
      <c r="I61" s="332"/>
      <c r="J61" s="125">
        <v>424</v>
      </c>
      <c r="K61" s="141">
        <f t="shared" si="4"/>
        <v>12</v>
      </c>
      <c r="L61" s="146">
        <v>0</v>
      </c>
      <c r="M61" s="147">
        <v>12</v>
      </c>
    </row>
    <row r="62" spans="1:13" ht="9" customHeight="1" x14ac:dyDescent="0.15">
      <c r="A62" s="331" t="s">
        <v>29</v>
      </c>
      <c r="B62" s="332"/>
      <c r="C62" s="125">
        <v>171</v>
      </c>
      <c r="D62" s="141">
        <f t="shared" si="5"/>
        <v>0</v>
      </c>
      <c r="E62" s="146">
        <v>0</v>
      </c>
      <c r="F62" s="147">
        <v>0</v>
      </c>
      <c r="G62" s="139"/>
      <c r="H62" s="331" t="s">
        <v>87</v>
      </c>
      <c r="I62" s="332"/>
      <c r="J62" s="125">
        <v>425</v>
      </c>
      <c r="K62" s="141">
        <f t="shared" si="4"/>
        <v>59</v>
      </c>
      <c r="L62" s="146">
        <v>0</v>
      </c>
      <c r="M62" s="147">
        <v>59</v>
      </c>
    </row>
    <row r="63" spans="1:13" ht="9" customHeight="1" x14ac:dyDescent="0.15">
      <c r="A63" s="338" t="s">
        <v>30</v>
      </c>
      <c r="B63" s="406"/>
      <c r="C63" s="125">
        <v>181</v>
      </c>
      <c r="D63" s="141">
        <f t="shared" si="5"/>
        <v>0</v>
      </c>
      <c r="E63" s="146">
        <v>0</v>
      </c>
      <c r="F63" s="147">
        <v>0</v>
      </c>
      <c r="G63" s="139"/>
      <c r="H63" s="331" t="s">
        <v>59</v>
      </c>
      <c r="I63" s="332"/>
      <c r="J63" s="125"/>
      <c r="K63" s="141">
        <f>SUM(K64:K71)</f>
        <v>298</v>
      </c>
      <c r="L63" s="146">
        <f>SUM(L64:L71)</f>
        <v>0</v>
      </c>
      <c r="M63" s="147">
        <f>SUM(M64:M71)</f>
        <v>298</v>
      </c>
    </row>
    <row r="64" spans="1:13" ht="9" customHeight="1" x14ac:dyDescent="0.15">
      <c r="A64" s="331" t="s">
        <v>31</v>
      </c>
      <c r="B64" s="332"/>
      <c r="C64" s="125">
        <v>191</v>
      </c>
      <c r="D64" s="141">
        <f t="shared" si="5"/>
        <v>0</v>
      </c>
      <c r="E64" s="146">
        <v>0</v>
      </c>
      <c r="F64" s="147">
        <v>0</v>
      </c>
      <c r="G64" s="139"/>
      <c r="H64" s="331" t="s">
        <v>60</v>
      </c>
      <c r="I64" s="332"/>
      <c r="J64" s="125">
        <v>431</v>
      </c>
      <c r="K64" s="141">
        <f t="shared" ref="K64:K71" si="6">SUM(L64,M64)</f>
        <v>0</v>
      </c>
      <c r="L64" s="146">
        <v>0</v>
      </c>
      <c r="M64" s="147">
        <v>0</v>
      </c>
    </row>
    <row r="65" spans="1:13" ht="9" customHeight="1" x14ac:dyDescent="0.15">
      <c r="A65" s="331" t="s">
        <v>32</v>
      </c>
      <c r="B65" s="332"/>
      <c r="C65" s="125">
        <v>201</v>
      </c>
      <c r="D65" s="141">
        <f t="shared" si="5"/>
        <v>0</v>
      </c>
      <c r="E65" s="146">
        <v>0</v>
      </c>
      <c r="F65" s="147">
        <v>0</v>
      </c>
      <c r="G65" s="139"/>
      <c r="H65" s="335" t="s">
        <v>218</v>
      </c>
      <c r="I65" s="336"/>
      <c r="J65" s="179">
        <v>441</v>
      </c>
      <c r="K65" s="141">
        <f t="shared" si="6"/>
        <v>14</v>
      </c>
      <c r="L65" s="146">
        <v>0</v>
      </c>
      <c r="M65" s="147">
        <v>14</v>
      </c>
    </row>
    <row r="66" spans="1:13" ht="18" customHeight="1" x14ac:dyDescent="0.15">
      <c r="A66" s="185" t="s">
        <v>219</v>
      </c>
      <c r="B66" s="186"/>
      <c r="C66" s="125">
        <v>211</v>
      </c>
      <c r="D66" s="141">
        <f t="shared" si="5"/>
        <v>0</v>
      </c>
      <c r="E66" s="146">
        <v>0</v>
      </c>
      <c r="F66" s="147">
        <v>0</v>
      </c>
      <c r="G66" s="139"/>
      <c r="H66" s="335" t="s">
        <v>222</v>
      </c>
      <c r="I66" s="336"/>
      <c r="J66" s="179">
        <v>442</v>
      </c>
      <c r="K66" s="141">
        <f t="shared" si="6"/>
        <v>30</v>
      </c>
      <c r="L66" s="146">
        <v>0</v>
      </c>
      <c r="M66" s="147">
        <v>30</v>
      </c>
    </row>
    <row r="67" spans="1:13" s="139" customFormat="1" ht="9" customHeight="1" x14ac:dyDescent="0.15">
      <c r="A67" s="185" t="s">
        <v>103</v>
      </c>
      <c r="B67" s="186"/>
      <c r="C67" s="125"/>
      <c r="D67" s="141">
        <f>SUM(D68:D80,K35:K36)</f>
        <v>2084</v>
      </c>
      <c r="E67" s="146">
        <f>SUM(E68:E80,L35:L36)</f>
        <v>1064</v>
      </c>
      <c r="F67" s="147">
        <f>SUM(F68:F80,M35:M36)</f>
        <v>1020</v>
      </c>
      <c r="H67" s="338" t="s">
        <v>61</v>
      </c>
      <c r="I67" s="406"/>
      <c r="J67" s="125">
        <v>443</v>
      </c>
      <c r="K67" s="141">
        <f t="shared" si="6"/>
        <v>81</v>
      </c>
      <c r="L67" s="146">
        <v>0</v>
      </c>
      <c r="M67" s="147">
        <v>81</v>
      </c>
    </row>
    <row r="68" spans="1:13" ht="9" customHeight="1" x14ac:dyDescent="0.15">
      <c r="A68" s="331" t="s">
        <v>33</v>
      </c>
      <c r="B68" s="332"/>
      <c r="C68" s="125">
        <v>221</v>
      </c>
      <c r="D68" s="141">
        <f t="shared" ref="D68:D80" si="7">SUM(E68,F68)</f>
        <v>0</v>
      </c>
      <c r="E68" s="146">
        <v>0</v>
      </c>
      <c r="F68" s="147">
        <v>0</v>
      </c>
      <c r="G68" s="139"/>
      <c r="H68" s="331" t="s">
        <v>88</v>
      </c>
      <c r="I68" s="332"/>
      <c r="J68" s="125">
        <v>444</v>
      </c>
      <c r="K68" s="141">
        <f t="shared" si="6"/>
        <v>17</v>
      </c>
      <c r="L68" s="146">
        <v>0</v>
      </c>
      <c r="M68" s="147">
        <v>17</v>
      </c>
    </row>
    <row r="69" spans="1:13" ht="9" customHeight="1" x14ac:dyDescent="0.15">
      <c r="A69" s="331" t="s">
        <v>34</v>
      </c>
      <c r="B69" s="332"/>
      <c r="C69" s="125">
        <v>222</v>
      </c>
      <c r="D69" s="141">
        <f t="shared" si="7"/>
        <v>0</v>
      </c>
      <c r="E69" s="146">
        <v>0</v>
      </c>
      <c r="F69" s="147">
        <v>0</v>
      </c>
      <c r="G69" s="139"/>
      <c r="H69" s="338" t="s">
        <v>62</v>
      </c>
      <c r="I69" s="406"/>
      <c r="J69" s="125">
        <v>451</v>
      </c>
      <c r="K69" s="141">
        <f t="shared" si="6"/>
        <v>10</v>
      </c>
      <c r="L69" s="146">
        <v>0</v>
      </c>
      <c r="M69" s="147">
        <v>10</v>
      </c>
    </row>
    <row r="70" spans="1:13" ht="9" customHeight="1" x14ac:dyDescent="0.15">
      <c r="A70" s="338" t="s">
        <v>35</v>
      </c>
      <c r="B70" s="406"/>
      <c r="C70" s="125">
        <v>231</v>
      </c>
      <c r="D70" s="141">
        <f t="shared" si="7"/>
        <v>5</v>
      </c>
      <c r="E70" s="146">
        <v>0</v>
      </c>
      <c r="F70" s="147">
        <v>5</v>
      </c>
      <c r="G70" s="139"/>
      <c r="H70" s="335" t="s">
        <v>220</v>
      </c>
      <c r="I70" s="336"/>
      <c r="J70" s="179">
        <v>461</v>
      </c>
      <c r="K70" s="141">
        <f t="shared" si="6"/>
        <v>126</v>
      </c>
      <c r="L70" s="146">
        <v>0</v>
      </c>
      <c r="M70" s="147">
        <v>126</v>
      </c>
    </row>
    <row r="71" spans="1:13" s="139" customFormat="1" ht="9" customHeight="1" x14ac:dyDescent="0.15">
      <c r="A71" s="338" t="s">
        <v>36</v>
      </c>
      <c r="B71" s="406"/>
      <c r="C71" s="125">
        <v>241</v>
      </c>
      <c r="D71" s="141">
        <f t="shared" si="7"/>
        <v>455</v>
      </c>
      <c r="E71" s="146">
        <v>7</v>
      </c>
      <c r="F71" s="147">
        <v>448</v>
      </c>
      <c r="H71" s="331" t="s">
        <v>89</v>
      </c>
      <c r="I71" s="332"/>
      <c r="J71" s="125">
        <v>471</v>
      </c>
      <c r="K71" s="141">
        <f t="shared" si="6"/>
        <v>20</v>
      </c>
      <c r="L71" s="146">
        <v>0</v>
      </c>
      <c r="M71" s="147">
        <v>20</v>
      </c>
    </row>
    <row r="72" spans="1:13" ht="9" customHeight="1" x14ac:dyDescent="0.15">
      <c r="A72" s="338" t="s">
        <v>37</v>
      </c>
      <c r="B72" s="406"/>
      <c r="C72" s="125">
        <v>251</v>
      </c>
      <c r="D72" s="141">
        <f t="shared" si="7"/>
        <v>0</v>
      </c>
      <c r="E72" s="146">
        <v>0</v>
      </c>
      <c r="F72" s="147">
        <v>0</v>
      </c>
      <c r="G72" s="139"/>
      <c r="H72" s="331" t="s">
        <v>102</v>
      </c>
      <c r="I72" s="332"/>
      <c r="J72" s="125"/>
      <c r="K72" s="141">
        <f>SUM(K73:K79)</f>
        <v>4604</v>
      </c>
      <c r="L72" s="146">
        <f>SUM(L73:L79)</f>
        <v>2431</v>
      </c>
      <c r="M72" s="147">
        <f>SUM(M73:M79)</f>
        <v>2173</v>
      </c>
    </row>
    <row r="73" spans="1:13" ht="9" customHeight="1" x14ac:dyDescent="0.15">
      <c r="A73" s="185" t="s">
        <v>38</v>
      </c>
      <c r="B73" s="186"/>
      <c r="C73" s="125">
        <v>252</v>
      </c>
      <c r="D73" s="141">
        <f t="shared" si="7"/>
        <v>751</v>
      </c>
      <c r="E73" s="146">
        <v>485</v>
      </c>
      <c r="F73" s="147">
        <v>266</v>
      </c>
      <c r="G73" s="139"/>
      <c r="H73" s="338" t="s">
        <v>63</v>
      </c>
      <c r="I73" s="406"/>
      <c r="J73" s="125">
        <v>481</v>
      </c>
      <c r="K73" s="141">
        <f t="shared" ref="K73:K81" si="8">SUM(L73,M73)</f>
        <v>87</v>
      </c>
      <c r="L73" s="146">
        <v>87</v>
      </c>
      <c r="M73" s="147">
        <v>0</v>
      </c>
    </row>
    <row r="74" spans="1:13" ht="9" customHeight="1" x14ac:dyDescent="0.15">
      <c r="A74" s="331" t="s">
        <v>85</v>
      </c>
      <c r="B74" s="332"/>
      <c r="C74" s="125">
        <v>253</v>
      </c>
      <c r="D74" s="141">
        <f t="shared" si="7"/>
        <v>53</v>
      </c>
      <c r="E74" s="146">
        <v>29</v>
      </c>
      <c r="F74" s="147">
        <v>24</v>
      </c>
      <c r="G74" s="139"/>
      <c r="H74" s="333" t="s">
        <v>92</v>
      </c>
      <c r="I74" s="334"/>
      <c r="J74" s="138">
        <v>491</v>
      </c>
      <c r="K74" s="141">
        <f t="shared" si="8"/>
        <v>0</v>
      </c>
      <c r="L74" s="146">
        <v>0</v>
      </c>
      <c r="M74" s="147">
        <v>0</v>
      </c>
    </row>
    <row r="75" spans="1:13" ht="9" customHeight="1" x14ac:dyDescent="0.15">
      <c r="A75" s="185" t="s">
        <v>39</v>
      </c>
      <c r="B75" s="186"/>
      <c r="C75" s="125">
        <v>254</v>
      </c>
      <c r="D75" s="141">
        <f t="shared" si="7"/>
        <v>10</v>
      </c>
      <c r="E75" s="146">
        <v>3</v>
      </c>
      <c r="F75" s="147">
        <v>7</v>
      </c>
      <c r="G75" s="139"/>
      <c r="H75" s="335" t="s">
        <v>64</v>
      </c>
      <c r="I75" s="336"/>
      <c r="J75" s="179">
        <v>501</v>
      </c>
      <c r="K75" s="141">
        <f t="shared" si="8"/>
        <v>5</v>
      </c>
      <c r="L75" s="146">
        <v>0</v>
      </c>
      <c r="M75" s="147">
        <v>5</v>
      </c>
    </row>
    <row r="76" spans="1:13" ht="9" customHeight="1" x14ac:dyDescent="0.15">
      <c r="A76" s="185" t="s">
        <v>40</v>
      </c>
      <c r="B76" s="186"/>
      <c r="C76" s="125">
        <v>255</v>
      </c>
      <c r="D76" s="141">
        <f t="shared" si="7"/>
        <v>34</v>
      </c>
      <c r="E76" s="146">
        <v>0</v>
      </c>
      <c r="F76" s="147">
        <v>34</v>
      </c>
      <c r="G76" s="139"/>
      <c r="H76" s="337" t="s">
        <v>78</v>
      </c>
      <c r="I76" s="334"/>
      <c r="J76" s="138">
        <v>511</v>
      </c>
      <c r="K76" s="141">
        <f t="shared" si="8"/>
        <v>576</v>
      </c>
      <c r="L76" s="146">
        <v>576</v>
      </c>
      <c r="M76" s="147">
        <v>0</v>
      </c>
    </row>
    <row r="77" spans="1:13" ht="9" customHeight="1" x14ac:dyDescent="0.15">
      <c r="A77" s="185" t="s">
        <v>86</v>
      </c>
      <c r="B77" s="186"/>
      <c r="C77" s="125">
        <v>256</v>
      </c>
      <c r="D77" s="141">
        <f t="shared" si="7"/>
        <v>88</v>
      </c>
      <c r="E77" s="146">
        <v>60</v>
      </c>
      <c r="F77" s="147">
        <v>28</v>
      </c>
      <c r="G77" s="139"/>
      <c r="H77" s="331" t="s">
        <v>65</v>
      </c>
      <c r="I77" s="332"/>
      <c r="J77" s="125">
        <v>512</v>
      </c>
      <c r="K77" s="141">
        <f t="shared" si="8"/>
        <v>0</v>
      </c>
      <c r="L77" s="146">
        <v>0</v>
      </c>
      <c r="M77" s="147">
        <v>0</v>
      </c>
    </row>
    <row r="78" spans="1:13" ht="9" customHeight="1" x14ac:dyDescent="0.15">
      <c r="A78" s="338" t="s">
        <v>41</v>
      </c>
      <c r="B78" s="406"/>
      <c r="C78" s="125">
        <v>261</v>
      </c>
      <c r="D78" s="141">
        <f t="shared" si="7"/>
        <v>564</v>
      </c>
      <c r="E78" s="146">
        <v>438</v>
      </c>
      <c r="F78" s="147">
        <v>126</v>
      </c>
      <c r="G78" s="139"/>
      <c r="H78" s="338" t="s">
        <v>66</v>
      </c>
      <c r="I78" s="406"/>
      <c r="J78" s="125">
        <v>521</v>
      </c>
      <c r="K78" s="141">
        <f t="shared" si="8"/>
        <v>1392</v>
      </c>
      <c r="L78" s="146">
        <v>872</v>
      </c>
      <c r="M78" s="147">
        <v>520</v>
      </c>
    </row>
    <row r="79" spans="1:13" ht="9" customHeight="1" x14ac:dyDescent="0.15">
      <c r="A79" s="338" t="s">
        <v>42</v>
      </c>
      <c r="B79" s="406"/>
      <c r="C79" s="125">
        <v>262</v>
      </c>
      <c r="D79" s="141">
        <f t="shared" si="7"/>
        <v>90</v>
      </c>
      <c r="E79" s="146">
        <v>37</v>
      </c>
      <c r="F79" s="147">
        <v>53</v>
      </c>
      <c r="G79" s="139"/>
      <c r="H79" s="338" t="s">
        <v>67</v>
      </c>
      <c r="I79" s="406"/>
      <c r="J79" s="125">
        <v>531</v>
      </c>
      <c r="K79" s="141">
        <f t="shared" si="8"/>
        <v>2544</v>
      </c>
      <c r="L79" s="146">
        <v>896</v>
      </c>
      <c r="M79" s="147">
        <v>1648</v>
      </c>
    </row>
    <row r="80" spans="1:13" ht="9" customHeight="1" x14ac:dyDescent="0.15">
      <c r="A80" s="342" t="s">
        <v>68</v>
      </c>
      <c r="B80" s="343"/>
      <c r="C80" s="180">
        <v>263</v>
      </c>
      <c r="D80" s="143">
        <f t="shared" si="7"/>
        <v>0</v>
      </c>
      <c r="E80" s="142">
        <v>0</v>
      </c>
      <c r="F80" s="144">
        <v>0</v>
      </c>
      <c r="G80" s="171"/>
      <c r="H80" s="122" t="s">
        <v>99</v>
      </c>
      <c r="I80" s="123"/>
      <c r="J80" s="126">
        <v>541</v>
      </c>
      <c r="K80" s="142">
        <f t="shared" si="8"/>
        <v>0</v>
      </c>
      <c r="L80" s="175">
        <v>0</v>
      </c>
      <c r="M80" s="145">
        <v>0</v>
      </c>
    </row>
    <row r="81" spans="1:13" ht="9" customHeight="1" x14ac:dyDescent="0.15">
      <c r="A81" s="162"/>
      <c r="B81" s="162"/>
      <c r="C81" s="162"/>
      <c r="D81" s="162"/>
      <c r="E81" s="162"/>
      <c r="F81" s="162"/>
      <c r="G81" s="139"/>
      <c r="H81" s="340" t="s">
        <v>221</v>
      </c>
      <c r="I81" s="341"/>
      <c r="J81" s="126"/>
      <c r="K81" s="142">
        <f t="shared" si="8"/>
        <v>0</v>
      </c>
      <c r="L81" s="142">
        <v>0</v>
      </c>
      <c r="M81" s="227">
        <v>0</v>
      </c>
    </row>
    <row r="82" spans="1:13" ht="15.6" customHeight="1" x14ac:dyDescent="0.15">
      <c r="D82" s="1"/>
      <c r="E82" s="1"/>
    </row>
    <row r="83" spans="1:13" ht="15.6" customHeight="1" x14ac:dyDescent="0.15">
      <c r="D83" s="1"/>
      <c r="E83" s="1"/>
    </row>
    <row r="84" spans="1:13" ht="15.6" customHeight="1" x14ac:dyDescent="0.15">
      <c r="D84" s="1"/>
      <c r="E84" s="1"/>
      <c r="F84" s="1"/>
    </row>
    <row r="85" spans="1:13" ht="15.6" customHeight="1" x14ac:dyDescent="0.15">
      <c r="D85" s="1"/>
      <c r="E85" s="1"/>
      <c r="F85" s="1"/>
    </row>
    <row r="86" spans="1:13" ht="15.6" customHeight="1" x14ac:dyDescent="0.15">
      <c r="D86" s="1"/>
      <c r="E86" s="1"/>
      <c r="F86" s="1"/>
    </row>
    <row r="87" spans="1:13" ht="15.6" customHeight="1" x14ac:dyDescent="0.15">
      <c r="D87" s="1"/>
      <c r="E87" s="1"/>
      <c r="F87" s="1"/>
    </row>
    <row r="88" spans="1:13" ht="15.6" customHeight="1" x14ac:dyDescent="0.15">
      <c r="D88" s="1"/>
      <c r="E88" s="1"/>
      <c r="F88" s="1"/>
    </row>
    <row r="89" spans="1:13" ht="15.6" customHeight="1" x14ac:dyDescent="0.15">
      <c r="D89" s="1"/>
      <c r="E89" s="1"/>
      <c r="F89" s="1"/>
    </row>
    <row r="90" spans="1:13" ht="15.6" customHeight="1" x14ac:dyDescent="0.15">
      <c r="D90" s="1"/>
      <c r="E90" s="1"/>
      <c r="F90" s="1"/>
    </row>
    <row r="91" spans="1:13" ht="15.6" customHeight="1" x14ac:dyDescent="0.15">
      <c r="D91" s="1"/>
      <c r="E91" s="1"/>
      <c r="F91" s="1"/>
    </row>
    <row r="92" spans="1:13" ht="15.6" customHeight="1" x14ac:dyDescent="0.15">
      <c r="D92" s="1"/>
      <c r="E92" s="1"/>
      <c r="F92" s="1"/>
    </row>
    <row r="93" spans="1:13" ht="15.6" customHeight="1" x14ac:dyDescent="0.15">
      <c r="D93" s="1"/>
      <c r="E93" s="1"/>
      <c r="F93" s="1"/>
    </row>
    <row r="94" spans="1:13" ht="15.6" customHeight="1" x14ac:dyDescent="0.15">
      <c r="D94" s="1"/>
      <c r="E94" s="1"/>
      <c r="F94" s="1"/>
    </row>
    <row r="95" spans="1:13" ht="15.6" customHeight="1" x14ac:dyDescent="0.15">
      <c r="D95" s="1"/>
      <c r="E95" s="1"/>
      <c r="F95" s="1"/>
    </row>
    <row r="96" spans="1:13" ht="15.6" customHeight="1" x14ac:dyDescent="0.15">
      <c r="D96" s="1"/>
      <c r="E96" s="1"/>
      <c r="F96" s="1"/>
    </row>
    <row r="97" spans="4:6" ht="15.6" customHeight="1" x14ac:dyDescent="0.15">
      <c r="D97" s="1"/>
      <c r="E97" s="1"/>
      <c r="F97" s="1"/>
    </row>
    <row r="98" spans="4:6" ht="21" customHeight="1" x14ac:dyDescent="0.15">
      <c r="D98" s="1"/>
      <c r="E98" s="1"/>
      <c r="F98" s="1"/>
    </row>
    <row r="99" spans="4:6" ht="15.6" customHeight="1" x14ac:dyDescent="0.15">
      <c r="D99" s="1"/>
      <c r="E99" s="1"/>
      <c r="F99" s="1"/>
    </row>
    <row r="100" spans="4:6" ht="15.6" customHeight="1" x14ac:dyDescent="0.15">
      <c r="D100" s="1"/>
      <c r="E100" s="1"/>
      <c r="F100" s="1"/>
    </row>
    <row r="101" spans="4:6" ht="15.6" customHeight="1" x14ac:dyDescent="0.15">
      <c r="D101" s="1"/>
      <c r="E101" s="1"/>
      <c r="F101" s="1"/>
    </row>
    <row r="102" spans="4:6" ht="15.6" customHeight="1" x14ac:dyDescent="0.15">
      <c r="D102" s="1"/>
      <c r="E102" s="1"/>
      <c r="F102" s="1"/>
    </row>
    <row r="103" spans="4:6" ht="15.6" customHeight="1" x14ac:dyDescent="0.15">
      <c r="D103" s="1"/>
      <c r="E103" s="1"/>
      <c r="F103" s="1"/>
    </row>
    <row r="104" spans="4:6" ht="15.6" customHeight="1" x14ac:dyDescent="0.15">
      <c r="D104" s="1"/>
      <c r="E104" s="1"/>
      <c r="F104" s="1"/>
    </row>
    <row r="105" spans="4:6" ht="15.6" customHeight="1" x14ac:dyDescent="0.15">
      <c r="D105" s="1"/>
      <c r="E105" s="1"/>
      <c r="F105" s="1"/>
    </row>
    <row r="106" spans="4:6" ht="15.6" customHeight="1" x14ac:dyDescent="0.15">
      <c r="D106" s="1"/>
      <c r="E106" s="1"/>
      <c r="F106" s="1"/>
    </row>
    <row r="107" spans="4:6" ht="15.6" customHeight="1" x14ac:dyDescent="0.15">
      <c r="D107" s="1"/>
      <c r="E107" s="1"/>
      <c r="F107" s="1"/>
    </row>
    <row r="108" spans="4:6" ht="15.6" customHeight="1" x14ac:dyDescent="0.15">
      <c r="D108" s="1"/>
      <c r="E108" s="1"/>
      <c r="F108" s="1"/>
    </row>
    <row r="109" spans="4:6" ht="15.6" customHeight="1" x14ac:dyDescent="0.15">
      <c r="D109" s="1"/>
      <c r="E109" s="1"/>
      <c r="F109" s="1"/>
    </row>
    <row r="110" spans="4:6" ht="15.6" customHeight="1" x14ac:dyDescent="0.15">
      <c r="D110" s="1"/>
      <c r="E110" s="1"/>
      <c r="F110" s="1"/>
    </row>
    <row r="111" spans="4:6" ht="15.6" customHeight="1" x14ac:dyDescent="0.15">
      <c r="D111" s="1"/>
      <c r="E111" s="1"/>
      <c r="F111" s="1"/>
    </row>
    <row r="112" spans="4:6" ht="15.6" customHeight="1" x14ac:dyDescent="0.15">
      <c r="D112" s="1"/>
      <c r="E112" s="1"/>
      <c r="F112" s="1"/>
    </row>
    <row r="113" spans="4:6" ht="15.6" customHeight="1" x14ac:dyDescent="0.15">
      <c r="D113" s="1"/>
      <c r="E113" s="1"/>
      <c r="F113" s="1"/>
    </row>
    <row r="114" spans="4:6" ht="15.6" customHeight="1" x14ac:dyDescent="0.15">
      <c r="D114" s="1"/>
      <c r="E114" s="1"/>
      <c r="F114" s="1"/>
    </row>
    <row r="115" spans="4:6" ht="15.6" customHeight="1" x14ac:dyDescent="0.15">
      <c r="D115" s="1"/>
      <c r="E115" s="1"/>
      <c r="F115" s="1"/>
    </row>
    <row r="116" spans="4:6" ht="15.6" customHeight="1" x14ac:dyDescent="0.15">
      <c r="D116" s="1"/>
      <c r="E116" s="1"/>
      <c r="F116" s="1"/>
    </row>
    <row r="117" spans="4:6" ht="20.25" customHeight="1" x14ac:dyDescent="0.15">
      <c r="D117" s="1"/>
      <c r="E117" s="1"/>
      <c r="F117" s="1"/>
    </row>
    <row r="118" spans="4:6" ht="15.6" customHeight="1" x14ac:dyDescent="0.15">
      <c r="D118" s="1"/>
      <c r="E118" s="1"/>
      <c r="F118" s="1"/>
    </row>
    <row r="119" spans="4:6" ht="15.6" customHeight="1" x14ac:dyDescent="0.15">
      <c r="D119" s="1"/>
      <c r="E119" s="1"/>
      <c r="F119" s="1"/>
    </row>
    <row r="120" spans="4:6" ht="15.6" customHeight="1" x14ac:dyDescent="0.15">
      <c r="D120" s="1"/>
      <c r="E120" s="1"/>
      <c r="F120" s="1"/>
    </row>
    <row r="121" spans="4:6" ht="15.6" customHeight="1" x14ac:dyDescent="0.15">
      <c r="D121" s="1"/>
      <c r="E121" s="1"/>
      <c r="F121" s="1"/>
    </row>
    <row r="122" spans="4:6" ht="15.6" customHeight="1" x14ac:dyDescent="0.15">
      <c r="D122" s="1"/>
      <c r="E122" s="1"/>
      <c r="F122" s="1"/>
    </row>
    <row r="123" spans="4:6" ht="15.6" customHeight="1" x14ac:dyDescent="0.15">
      <c r="D123" s="1"/>
      <c r="E123" s="1"/>
      <c r="F123" s="1"/>
    </row>
    <row r="124" spans="4:6" ht="15.6" customHeight="1" x14ac:dyDescent="0.15">
      <c r="D124" s="1"/>
      <c r="E124" s="1"/>
      <c r="F124" s="1"/>
    </row>
    <row r="125" spans="4:6" ht="15.6" customHeight="1" x14ac:dyDescent="0.15">
      <c r="D125" s="1"/>
      <c r="E125" s="1"/>
      <c r="F125" s="1"/>
    </row>
    <row r="126" spans="4:6" ht="15.6" customHeight="1" x14ac:dyDescent="0.15">
      <c r="D126" s="1"/>
      <c r="E126" s="1"/>
      <c r="F126" s="1"/>
    </row>
    <row r="127" spans="4:6" ht="15.6" customHeight="1" x14ac:dyDescent="0.15">
      <c r="D127" s="1"/>
      <c r="E127" s="1"/>
      <c r="F127" s="1"/>
    </row>
  </sheetData>
  <mergeCells count="112">
    <mergeCell ref="H79:I79"/>
    <mergeCell ref="A58:B58"/>
    <mergeCell ref="A57:B57"/>
    <mergeCell ref="A56:B56"/>
    <mergeCell ref="H57:I57"/>
    <mergeCell ref="H56:I56"/>
    <mergeCell ref="H77:I77"/>
    <mergeCell ref="H76:I76"/>
    <mergeCell ref="A80:B80"/>
    <mergeCell ref="A64:B64"/>
    <mergeCell ref="H78:I78"/>
    <mergeCell ref="A72:B72"/>
    <mergeCell ref="A69:B69"/>
    <mergeCell ref="A70:B70"/>
    <mergeCell ref="A68:B68"/>
    <mergeCell ref="A61:B61"/>
    <mergeCell ref="H71:I71"/>
    <mergeCell ref="H61:I61"/>
    <mergeCell ref="H68:I68"/>
    <mergeCell ref="H44:I44"/>
    <mergeCell ref="H48:I48"/>
    <mergeCell ref="H54:I54"/>
    <mergeCell ref="A59:B59"/>
    <mergeCell ref="H81:I81"/>
    <mergeCell ref="H72:I72"/>
    <mergeCell ref="H67:I67"/>
    <mergeCell ref="A71:B71"/>
    <mergeCell ref="A74:B74"/>
    <mergeCell ref="A78:B78"/>
    <mergeCell ref="A55:B55"/>
    <mergeCell ref="H63:I63"/>
    <mergeCell ref="H75:I75"/>
    <mergeCell ref="H73:I73"/>
    <mergeCell ref="H51:I51"/>
    <mergeCell ref="H66:I66"/>
    <mergeCell ref="H65:I65"/>
    <mergeCell ref="H64:I64"/>
    <mergeCell ref="A52:B52"/>
    <mergeCell ref="A62:B62"/>
    <mergeCell ref="A79:B79"/>
    <mergeCell ref="H70:I70"/>
    <mergeCell ref="H74:I74"/>
    <mergeCell ref="H69:I69"/>
    <mergeCell ref="A1:G1"/>
    <mergeCell ref="H50:I50"/>
    <mergeCell ref="H41:I41"/>
    <mergeCell ref="H43:I43"/>
    <mergeCell ref="A39:B39"/>
    <mergeCell ref="A3:E3"/>
    <mergeCell ref="A6:D6"/>
    <mergeCell ref="A10:B10"/>
    <mergeCell ref="B17:B19"/>
    <mergeCell ref="A11:B13"/>
    <mergeCell ref="H6:J6"/>
    <mergeCell ref="A44:B44"/>
    <mergeCell ref="A26:B28"/>
    <mergeCell ref="J26:K26"/>
    <mergeCell ref="J24:K24"/>
    <mergeCell ref="H39:I39"/>
    <mergeCell ref="H42:I42"/>
    <mergeCell ref="A41:B41"/>
    <mergeCell ref="H40:I40"/>
    <mergeCell ref="A14:A19"/>
    <mergeCell ref="H34:I34"/>
    <mergeCell ref="A47:B47"/>
    <mergeCell ref="A48:B48"/>
    <mergeCell ref="A50:B50"/>
    <mergeCell ref="B14:B16"/>
    <mergeCell ref="A20:B22"/>
    <mergeCell ref="H38:I38"/>
    <mergeCell ref="C10:D10"/>
    <mergeCell ref="H11:H13"/>
    <mergeCell ref="H20:K20"/>
    <mergeCell ref="J13:K13"/>
    <mergeCell ref="J11:K11"/>
    <mergeCell ref="H22:H24"/>
    <mergeCell ref="J29:K29"/>
    <mergeCell ref="J21:K21"/>
    <mergeCell ref="J10:K10"/>
    <mergeCell ref="J12:K12"/>
    <mergeCell ref="J22:K22"/>
    <mergeCell ref="J25:K25"/>
    <mergeCell ref="A29:B31"/>
    <mergeCell ref="H36:I36"/>
    <mergeCell ref="H37:I37"/>
    <mergeCell ref="H35:I35"/>
    <mergeCell ref="H28:H30"/>
    <mergeCell ref="J30:K30"/>
    <mergeCell ref="A51:B51"/>
    <mergeCell ref="A63:B63"/>
    <mergeCell ref="A65:B65"/>
    <mergeCell ref="H62:I62"/>
    <mergeCell ref="A38:B38"/>
    <mergeCell ref="A35:B35"/>
    <mergeCell ref="J23:K23"/>
    <mergeCell ref="A45:B45"/>
    <mergeCell ref="A46:B46"/>
    <mergeCell ref="A49:B49"/>
    <mergeCell ref="A54:B54"/>
    <mergeCell ref="H59:I59"/>
    <mergeCell ref="H58:I58"/>
    <mergeCell ref="H60:I60"/>
    <mergeCell ref="J28:K28"/>
    <mergeCell ref="H25:H27"/>
    <mergeCell ref="J27:K27"/>
    <mergeCell ref="A60:B60"/>
    <mergeCell ref="H53:I53"/>
    <mergeCell ref="H52:I52"/>
    <mergeCell ref="A23:B25"/>
    <mergeCell ref="A33:E33"/>
    <mergeCell ref="A34:B34"/>
    <mergeCell ref="A37:B37"/>
  </mergeCells>
  <phoneticPr fontId="2"/>
  <pageMargins left="0.78740157480314965" right="0.78740157480314965" top="0.39370078740157483" bottom="0.39370078740157483" header="0.51181102362204722" footer="0.19685039370078741"/>
  <pageSetup paperSize="9" firstPageNumber="428" orientation="portrait" useFirstPageNumber="1" horizontalDpi="300" verticalDpi="300" r:id="rId1"/>
  <headerFooter scaleWithDoc="0" alignWithMargins="0">
    <oddFooter>&amp;C-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9"/>
  <sheetViews>
    <sheetView zoomScale="200" zoomScaleNormal="200" zoomScaleSheetLayoutView="100" workbookViewId="0">
      <selection sqref="A1:O104"/>
    </sheetView>
  </sheetViews>
  <sheetFormatPr defaultColWidth="8.625" defaultRowHeight="15.6" customHeight="1" x14ac:dyDescent="0.15"/>
  <cols>
    <col min="1" max="1" width="6.5" style="1" customWidth="1"/>
    <col min="2" max="2" width="8.625" style="1" customWidth="1"/>
    <col min="3" max="3" width="3.375" style="1" customWidth="1"/>
    <col min="4" max="4" width="7.5" style="3" customWidth="1"/>
    <col min="5" max="5" width="8.625" style="3" customWidth="1"/>
    <col min="6" max="6" width="7.5" style="3" customWidth="1"/>
    <col min="7" max="7" width="1.75" style="1" customWidth="1"/>
    <col min="8" max="8" width="6.625" style="1" customWidth="1"/>
    <col min="9" max="9" width="8.625" style="1" customWidth="1"/>
    <col min="10" max="10" width="3.25" style="1" customWidth="1"/>
    <col min="11" max="11" width="7.5" style="1" customWidth="1"/>
    <col min="12" max="12" width="9.125" style="1" customWidth="1"/>
    <col min="13" max="13" width="7.5" style="1" customWidth="1"/>
    <col min="14" max="16384" width="8.625" style="1"/>
  </cols>
  <sheetData>
    <row r="1" spans="1:13" ht="24.75" customHeight="1" x14ac:dyDescent="0.15">
      <c r="A1" s="393"/>
      <c r="B1" s="393"/>
      <c r="C1" s="393"/>
      <c r="D1" s="393"/>
      <c r="E1" s="393"/>
      <c r="F1" s="393"/>
      <c r="G1" s="393"/>
    </row>
    <row r="2" spans="1:13" ht="3.95" customHeight="1" x14ac:dyDescent="0.15">
      <c r="A2" s="262"/>
      <c r="B2" s="262"/>
      <c r="C2" s="262"/>
      <c r="D2" s="262"/>
      <c r="E2" s="262"/>
      <c r="F2" s="262"/>
      <c r="G2" s="262"/>
    </row>
    <row r="3" spans="1:13" ht="19.5" customHeight="1" x14ac:dyDescent="0.15">
      <c r="A3" s="379" t="s">
        <v>114</v>
      </c>
      <c r="B3" s="379"/>
      <c r="C3" s="379"/>
      <c r="D3" s="379"/>
      <c r="E3" s="379"/>
      <c r="F3" s="2"/>
      <c r="G3" s="3"/>
    </row>
    <row r="4" spans="1:13" ht="3.95" customHeight="1" x14ac:dyDescent="0.15">
      <c r="A4" s="8"/>
      <c r="B4" s="8"/>
      <c r="C4" s="8"/>
      <c r="D4" s="8"/>
      <c r="E4" s="8"/>
      <c r="F4" s="2"/>
      <c r="G4" s="3"/>
    </row>
    <row r="5" spans="1:13" ht="9.6" customHeight="1" x14ac:dyDescent="0.15">
      <c r="A5" s="127"/>
      <c r="B5" s="127"/>
      <c r="C5" s="127"/>
      <c r="D5" s="128"/>
      <c r="E5" s="128" t="s">
        <v>270</v>
      </c>
      <c r="F5" s="128"/>
      <c r="G5" s="128"/>
      <c r="H5" s="127"/>
      <c r="I5" s="127"/>
      <c r="J5" s="127"/>
      <c r="K5" s="128"/>
      <c r="L5" s="128" t="s">
        <v>270</v>
      </c>
      <c r="M5" s="139"/>
    </row>
    <row r="6" spans="1:13" s="139" customFormat="1" ht="10.5" customHeight="1" x14ac:dyDescent="0.15">
      <c r="A6" s="380" t="s">
        <v>94</v>
      </c>
      <c r="B6" s="380"/>
      <c r="C6" s="380"/>
      <c r="D6" s="380"/>
      <c r="E6" s="128" t="s">
        <v>269</v>
      </c>
      <c r="F6" s="128"/>
      <c r="G6" s="128"/>
      <c r="H6" s="381" t="s">
        <v>95</v>
      </c>
      <c r="I6" s="381"/>
      <c r="J6" s="382"/>
      <c r="K6" s="127"/>
      <c r="L6" s="128" t="s">
        <v>269</v>
      </c>
    </row>
    <row r="7" spans="1:13" ht="9.6" customHeight="1" x14ac:dyDescent="0.15">
      <c r="A7" s="127"/>
      <c r="B7" s="127"/>
      <c r="C7" s="127"/>
      <c r="D7" s="128"/>
      <c r="E7" s="128" t="s">
        <v>104</v>
      </c>
      <c r="F7" s="128"/>
      <c r="G7" s="128"/>
      <c r="H7" s="127"/>
      <c r="I7" s="127"/>
      <c r="J7" s="127"/>
      <c r="K7" s="128"/>
      <c r="L7" s="128" t="s">
        <v>104</v>
      </c>
      <c r="M7" s="139"/>
    </row>
    <row r="8" spans="1:13" ht="9.6" customHeight="1" x14ac:dyDescent="0.15">
      <c r="A8" s="127"/>
      <c r="B8" s="127"/>
      <c r="C8" s="127"/>
      <c r="D8" s="128" t="s">
        <v>237</v>
      </c>
      <c r="E8" s="128" t="s">
        <v>105</v>
      </c>
      <c r="F8" s="128"/>
      <c r="G8" s="128"/>
      <c r="H8" s="127"/>
      <c r="I8" s="127"/>
      <c r="J8" s="127"/>
      <c r="K8" s="128"/>
      <c r="L8" s="128" t="s">
        <v>77</v>
      </c>
      <c r="M8" s="139"/>
    </row>
    <row r="9" spans="1:13" ht="9.6" customHeight="1" x14ac:dyDescent="0.15">
      <c r="A9" s="160"/>
      <c r="B9" s="129"/>
      <c r="C9" s="129"/>
      <c r="D9" s="128"/>
      <c r="E9" s="128"/>
      <c r="F9" s="128"/>
      <c r="G9" s="128"/>
      <c r="H9" s="139"/>
      <c r="I9" s="139"/>
      <c r="J9" s="139"/>
      <c r="K9" s="128"/>
      <c r="L9" s="128"/>
      <c r="M9" s="139"/>
    </row>
    <row r="10" spans="1:13" ht="9.6" customHeight="1" x14ac:dyDescent="0.15">
      <c r="A10" s="383" t="s">
        <v>72</v>
      </c>
      <c r="B10" s="384"/>
      <c r="C10" s="372" t="s">
        <v>7</v>
      </c>
      <c r="D10" s="373"/>
      <c r="E10" s="130" t="s">
        <v>0</v>
      </c>
      <c r="F10" s="163"/>
      <c r="G10" s="128"/>
      <c r="H10" s="131" t="s">
        <v>12</v>
      </c>
      <c r="I10" s="130" t="s">
        <v>11</v>
      </c>
      <c r="J10" s="372" t="s">
        <v>8</v>
      </c>
      <c r="K10" s="373"/>
      <c r="L10" s="130" t="s">
        <v>9</v>
      </c>
      <c r="M10" s="139"/>
    </row>
    <row r="11" spans="1:13" ht="9.6" customHeight="1" x14ac:dyDescent="0.15">
      <c r="A11" s="385" t="s">
        <v>73</v>
      </c>
      <c r="B11" s="386"/>
      <c r="C11" s="132"/>
      <c r="D11" s="265">
        <f>SUM(D14,D17,D20,D23,D26,D29)</f>
        <v>1280</v>
      </c>
      <c r="E11" s="167">
        <f>SUM(E14,E17,E20,E23,E26,E29)</f>
        <v>3171667</v>
      </c>
      <c r="F11" s="161"/>
      <c r="G11" s="128"/>
      <c r="H11" s="367" t="s">
        <v>10</v>
      </c>
      <c r="I11" s="170">
        <f>SUM(J11:L11)</f>
        <v>23596</v>
      </c>
      <c r="J11" s="398">
        <v>12427</v>
      </c>
      <c r="K11" s="399"/>
      <c r="L11" s="226">
        <v>11169</v>
      </c>
      <c r="M11" s="139"/>
    </row>
    <row r="12" spans="1:13" ht="9.6" customHeight="1" x14ac:dyDescent="0.15">
      <c r="A12" s="356"/>
      <c r="B12" s="357"/>
      <c r="C12" s="133"/>
      <c r="D12" s="265">
        <f>SUM(D15,D18,D21,D24,D27,D30)</f>
        <v>1452</v>
      </c>
      <c r="E12" s="170">
        <f>SUM(E15,E18,E21,E24,E27,E30)</f>
        <v>2958839</v>
      </c>
      <c r="F12" s="161"/>
      <c r="G12" s="128"/>
      <c r="H12" s="368"/>
      <c r="I12" s="168">
        <f>SUM(J12:L12)</f>
        <v>47299</v>
      </c>
      <c r="J12" s="396">
        <v>21951</v>
      </c>
      <c r="K12" s="397"/>
      <c r="L12" s="170">
        <v>25348</v>
      </c>
      <c r="M12" s="139"/>
    </row>
    <row r="13" spans="1:13" ht="9.6" customHeight="1" x14ac:dyDescent="0.15">
      <c r="A13" s="356"/>
      <c r="B13" s="357"/>
      <c r="C13" s="133"/>
      <c r="D13" s="264">
        <f>SUM(D11-D12)</f>
        <v>-172</v>
      </c>
      <c r="E13" s="170">
        <f>SUM(E11-E12)</f>
        <v>212828</v>
      </c>
      <c r="F13" s="161"/>
      <c r="G13" s="128"/>
      <c r="H13" s="369"/>
      <c r="I13" s="164">
        <f>SUM(J13:L13)</f>
        <v>-23703</v>
      </c>
      <c r="J13" s="394">
        <f>SUM(J11-J12)</f>
        <v>-9524</v>
      </c>
      <c r="K13" s="395"/>
      <c r="L13" s="164">
        <f>SUM(L11-L12)</f>
        <v>-14179</v>
      </c>
      <c r="M13" s="139"/>
    </row>
    <row r="14" spans="1:13" ht="9.6" customHeight="1" x14ac:dyDescent="0.15">
      <c r="A14" s="356" t="s">
        <v>3</v>
      </c>
      <c r="B14" s="366" t="s">
        <v>6</v>
      </c>
      <c r="C14" s="135"/>
      <c r="D14" s="264">
        <v>526</v>
      </c>
      <c r="E14" s="170">
        <v>2904439</v>
      </c>
      <c r="F14" s="161"/>
      <c r="G14" s="128"/>
      <c r="H14" s="139"/>
      <c r="I14" s="139"/>
      <c r="J14" s="139"/>
      <c r="K14" s="139"/>
      <c r="L14" s="139"/>
      <c r="M14" s="139"/>
    </row>
    <row r="15" spans="1:13" ht="9.6" customHeight="1" x14ac:dyDescent="0.15">
      <c r="A15" s="356"/>
      <c r="B15" s="366"/>
      <c r="C15" s="135"/>
      <c r="D15" s="264">
        <v>555</v>
      </c>
      <c r="E15" s="170">
        <v>2639089</v>
      </c>
      <c r="F15" s="161"/>
      <c r="G15" s="128"/>
      <c r="H15" s="139"/>
      <c r="I15" s="139"/>
      <c r="J15" s="139"/>
      <c r="K15" s="139"/>
      <c r="L15" s="139"/>
      <c r="M15" s="139"/>
    </row>
    <row r="16" spans="1:13" ht="9.6" customHeight="1" x14ac:dyDescent="0.15">
      <c r="A16" s="356"/>
      <c r="B16" s="366"/>
      <c r="C16" s="135"/>
      <c r="D16" s="264">
        <f>SUM(D14-D15)</f>
        <v>-29</v>
      </c>
      <c r="E16" s="170">
        <f>SUM(E14-E15)</f>
        <v>265350</v>
      </c>
      <c r="F16" s="161"/>
      <c r="G16" s="128"/>
      <c r="H16" s="139"/>
      <c r="I16" s="139"/>
      <c r="J16" s="139"/>
      <c r="K16" s="139"/>
      <c r="L16" s="139"/>
      <c r="M16" s="139"/>
    </row>
    <row r="17" spans="1:13" ht="9.6" customHeight="1" x14ac:dyDescent="0.15">
      <c r="A17" s="365"/>
      <c r="B17" s="366" t="s">
        <v>5</v>
      </c>
      <c r="C17" s="135"/>
      <c r="D17" s="264">
        <v>514</v>
      </c>
      <c r="E17" s="170">
        <v>150940</v>
      </c>
      <c r="F17" s="161"/>
      <c r="G17" s="128"/>
      <c r="H17" s="139"/>
      <c r="I17" s="139"/>
      <c r="J17" s="139"/>
      <c r="K17" s="128"/>
      <c r="L17" s="128" t="s">
        <v>270</v>
      </c>
      <c r="M17" s="139"/>
    </row>
    <row r="18" spans="1:13" ht="9.6" customHeight="1" x14ac:dyDescent="0.15">
      <c r="A18" s="365"/>
      <c r="B18" s="366"/>
      <c r="C18" s="135"/>
      <c r="D18" s="264">
        <v>648</v>
      </c>
      <c r="E18" s="170">
        <v>199726</v>
      </c>
      <c r="F18" s="161"/>
      <c r="G18" s="128"/>
      <c r="H18" s="139"/>
      <c r="I18" s="139"/>
      <c r="J18" s="139"/>
      <c r="K18" s="128"/>
      <c r="L18" s="128" t="s">
        <v>269</v>
      </c>
      <c r="M18" s="139"/>
    </row>
    <row r="19" spans="1:13" ht="9.6" customHeight="1" x14ac:dyDescent="0.15">
      <c r="A19" s="365"/>
      <c r="B19" s="366"/>
      <c r="C19" s="135"/>
      <c r="D19" s="264">
        <f>SUM(D17-D18)</f>
        <v>-134</v>
      </c>
      <c r="E19" s="170">
        <f>SUM(E17-E18)</f>
        <v>-48786</v>
      </c>
      <c r="F19" s="161"/>
      <c r="G19" s="128"/>
      <c r="H19" s="139"/>
      <c r="I19" s="139"/>
      <c r="J19" s="139"/>
      <c r="K19" s="128"/>
      <c r="L19" s="128" t="s">
        <v>104</v>
      </c>
      <c r="M19" s="139"/>
    </row>
    <row r="20" spans="1:13" ht="11.1" customHeight="1" x14ac:dyDescent="0.15">
      <c r="A20" s="365" t="s">
        <v>4</v>
      </c>
      <c r="B20" s="357"/>
      <c r="C20" s="133"/>
      <c r="D20" s="264">
        <v>240</v>
      </c>
      <c r="E20" s="170">
        <v>116288</v>
      </c>
      <c r="F20" s="161"/>
      <c r="G20" s="128"/>
      <c r="H20" s="371" t="s">
        <v>96</v>
      </c>
      <c r="I20" s="371"/>
      <c r="J20" s="371"/>
      <c r="K20" s="371"/>
      <c r="L20" s="128"/>
      <c r="M20" s="139"/>
    </row>
    <row r="21" spans="1:13" ht="9.6" customHeight="1" x14ac:dyDescent="0.15">
      <c r="A21" s="365"/>
      <c r="B21" s="357"/>
      <c r="C21" s="133"/>
      <c r="D21" s="264">
        <v>249</v>
      </c>
      <c r="E21" s="170">
        <v>120024</v>
      </c>
      <c r="F21" s="161"/>
      <c r="G21" s="128"/>
      <c r="H21" s="165"/>
      <c r="I21" s="130" t="s">
        <v>71</v>
      </c>
      <c r="J21" s="372" t="s">
        <v>69</v>
      </c>
      <c r="K21" s="373"/>
      <c r="L21" s="130" t="s">
        <v>70</v>
      </c>
      <c r="M21" s="139"/>
    </row>
    <row r="22" spans="1:13" ht="9.6" customHeight="1" x14ac:dyDescent="0.15">
      <c r="A22" s="365"/>
      <c r="B22" s="357"/>
      <c r="C22" s="133"/>
      <c r="D22" s="264">
        <f>SUM(D20-D21)</f>
        <v>-9</v>
      </c>
      <c r="E22" s="170">
        <f>SUM(E20-E21)</f>
        <v>-3736</v>
      </c>
      <c r="F22" s="161"/>
      <c r="G22" s="128"/>
      <c r="H22" s="374" t="s">
        <v>79</v>
      </c>
      <c r="I22" s="166">
        <f t="shared" ref="I22:I30" si="0">SUM(J22:L22)</f>
        <v>96</v>
      </c>
      <c r="J22" s="400">
        <v>48</v>
      </c>
      <c r="K22" s="401"/>
      <c r="L22" s="166">
        <f>J22</f>
        <v>48</v>
      </c>
      <c r="M22" s="139"/>
    </row>
    <row r="23" spans="1:13" ht="9.6" customHeight="1" x14ac:dyDescent="0.15">
      <c r="A23" s="356" t="s">
        <v>74</v>
      </c>
      <c r="B23" s="357"/>
      <c r="C23" s="133"/>
      <c r="D23" s="264">
        <v>0</v>
      </c>
      <c r="E23" s="170">
        <v>0</v>
      </c>
      <c r="F23" s="161"/>
      <c r="G23" s="128"/>
      <c r="H23" s="375"/>
      <c r="I23" s="167">
        <f t="shared" si="0"/>
        <v>0</v>
      </c>
      <c r="J23" s="402">
        <v>0</v>
      </c>
      <c r="K23" s="403"/>
      <c r="L23" s="167">
        <v>0</v>
      </c>
      <c r="M23" s="139"/>
    </row>
    <row r="24" spans="1:13" ht="9.6" customHeight="1" x14ac:dyDescent="0.15">
      <c r="A24" s="356"/>
      <c r="B24" s="357"/>
      <c r="C24" s="133"/>
      <c r="D24" s="264">
        <v>0</v>
      </c>
      <c r="E24" s="170">
        <v>0</v>
      </c>
      <c r="F24" s="161"/>
      <c r="G24" s="128"/>
      <c r="H24" s="376"/>
      <c r="I24" s="168">
        <f t="shared" si="0"/>
        <v>96</v>
      </c>
      <c r="J24" s="396">
        <f>SUM(J22-J23)</f>
        <v>48</v>
      </c>
      <c r="K24" s="397"/>
      <c r="L24" s="167">
        <f>SUM(L22-L23)</f>
        <v>48</v>
      </c>
      <c r="M24" s="139"/>
    </row>
    <row r="25" spans="1:13" ht="9.6" customHeight="1" x14ac:dyDescent="0.15">
      <c r="A25" s="356"/>
      <c r="B25" s="357"/>
      <c r="C25" s="133"/>
      <c r="D25" s="264">
        <f>D23-D24</f>
        <v>0</v>
      </c>
      <c r="E25" s="170">
        <f>E23-E24</f>
        <v>0</v>
      </c>
      <c r="F25" s="161"/>
      <c r="G25" s="128"/>
      <c r="H25" s="359" t="s">
        <v>75</v>
      </c>
      <c r="I25" s="170">
        <f t="shared" si="0"/>
        <v>5084</v>
      </c>
      <c r="J25" s="396">
        <v>2542</v>
      </c>
      <c r="K25" s="397"/>
      <c r="L25" s="168">
        <f>J25</f>
        <v>2542</v>
      </c>
      <c r="M25" s="139"/>
    </row>
    <row r="26" spans="1:13" ht="9.6" customHeight="1" x14ac:dyDescent="0.15">
      <c r="A26" s="356" t="s">
        <v>1</v>
      </c>
      <c r="B26" s="357"/>
      <c r="C26" s="169"/>
      <c r="D26" s="264">
        <v>0</v>
      </c>
      <c r="E26" s="170">
        <v>0</v>
      </c>
      <c r="F26" s="161"/>
      <c r="G26" s="128"/>
      <c r="H26" s="360"/>
      <c r="I26" s="168">
        <f t="shared" si="0"/>
        <v>8116</v>
      </c>
      <c r="J26" s="396">
        <v>4058</v>
      </c>
      <c r="K26" s="397"/>
      <c r="L26" s="168">
        <f>J26</f>
        <v>4058</v>
      </c>
      <c r="M26" s="139"/>
    </row>
    <row r="27" spans="1:13" ht="9.6" customHeight="1" x14ac:dyDescent="0.15">
      <c r="A27" s="356"/>
      <c r="B27" s="357"/>
      <c r="C27" s="133"/>
      <c r="D27" s="264">
        <v>0</v>
      </c>
      <c r="E27" s="170">
        <v>0</v>
      </c>
      <c r="F27" s="161"/>
      <c r="G27" s="128"/>
      <c r="H27" s="377"/>
      <c r="I27" s="168">
        <f t="shared" si="0"/>
        <v>-3032</v>
      </c>
      <c r="J27" s="396">
        <f>SUM(J25-J26)</f>
        <v>-1516</v>
      </c>
      <c r="K27" s="397"/>
      <c r="L27" s="168">
        <f>SUM(L25-L26)</f>
        <v>-1516</v>
      </c>
      <c r="M27" s="139"/>
    </row>
    <row r="28" spans="1:13" ht="9.6" customHeight="1" x14ac:dyDescent="0.15">
      <c r="A28" s="356"/>
      <c r="B28" s="357"/>
      <c r="C28" s="133"/>
      <c r="D28" s="264">
        <v>0</v>
      </c>
      <c r="E28" s="170">
        <v>0</v>
      </c>
      <c r="F28" s="161"/>
      <c r="G28" s="128"/>
      <c r="H28" s="359" t="s">
        <v>76</v>
      </c>
      <c r="I28" s="168">
        <f t="shared" si="0"/>
        <v>6</v>
      </c>
      <c r="J28" s="396">
        <v>3</v>
      </c>
      <c r="K28" s="397"/>
      <c r="L28" s="168">
        <v>3</v>
      </c>
      <c r="M28" s="139"/>
    </row>
    <row r="29" spans="1:13" ht="9.6" customHeight="1" x14ac:dyDescent="0.15">
      <c r="A29" s="356" t="s">
        <v>2</v>
      </c>
      <c r="B29" s="357"/>
      <c r="C29" s="133"/>
      <c r="D29" s="264">
        <v>0</v>
      </c>
      <c r="E29" s="170">
        <v>0</v>
      </c>
      <c r="F29" s="161"/>
      <c r="G29" s="128"/>
      <c r="H29" s="360"/>
      <c r="I29" s="168">
        <f t="shared" si="0"/>
        <v>0</v>
      </c>
      <c r="J29" s="396">
        <v>0</v>
      </c>
      <c r="K29" s="397"/>
      <c r="L29" s="168">
        <v>0</v>
      </c>
      <c r="M29" s="139"/>
    </row>
    <row r="30" spans="1:13" ht="9.6" customHeight="1" x14ac:dyDescent="0.15">
      <c r="A30" s="356"/>
      <c r="B30" s="357"/>
      <c r="C30" s="133"/>
      <c r="D30" s="264">
        <v>0</v>
      </c>
      <c r="E30" s="170">
        <v>0</v>
      </c>
      <c r="F30" s="161"/>
      <c r="G30" s="128"/>
      <c r="H30" s="361"/>
      <c r="I30" s="164">
        <f t="shared" si="0"/>
        <v>6</v>
      </c>
      <c r="J30" s="394">
        <f>SUM(J28-J29)</f>
        <v>3</v>
      </c>
      <c r="K30" s="395"/>
      <c r="L30" s="164">
        <f>SUM(L28-L29)</f>
        <v>3</v>
      </c>
      <c r="M30" s="139"/>
    </row>
    <row r="31" spans="1:13" ht="9.6" customHeight="1" x14ac:dyDescent="0.15">
      <c r="A31" s="362"/>
      <c r="B31" s="363"/>
      <c r="C31" s="134"/>
      <c r="D31" s="263">
        <f>SUM(D29-D30)</f>
        <v>0</v>
      </c>
      <c r="E31" s="164">
        <f>SUM(E29-E30)</f>
        <v>0</v>
      </c>
      <c r="F31" s="128"/>
      <c r="G31" s="128"/>
      <c r="H31" s="139"/>
      <c r="I31" s="139"/>
      <c r="J31" s="139"/>
      <c r="K31" s="139"/>
      <c r="L31" s="139"/>
      <c r="M31" s="139"/>
    </row>
    <row r="32" spans="1:13" ht="9" customHeight="1" x14ac:dyDescent="0.15">
      <c r="A32" s="139"/>
      <c r="B32" s="139"/>
      <c r="C32" s="139"/>
      <c r="D32" s="128"/>
      <c r="E32" s="128"/>
      <c r="F32" s="128"/>
      <c r="G32" s="161"/>
      <c r="H32" s="139"/>
      <c r="I32" s="139"/>
      <c r="J32" s="139"/>
      <c r="K32" s="139"/>
      <c r="L32" s="139"/>
      <c r="M32" s="139"/>
    </row>
    <row r="33" spans="1:13" ht="10.5" customHeight="1" x14ac:dyDescent="0.15">
      <c r="A33" s="348" t="s">
        <v>97</v>
      </c>
      <c r="B33" s="348"/>
      <c r="C33" s="348"/>
      <c r="D33" s="348"/>
      <c r="E33" s="349"/>
      <c r="F33" s="128" t="s">
        <v>106</v>
      </c>
      <c r="G33" s="139"/>
      <c r="H33" s="139"/>
      <c r="I33" s="139"/>
      <c r="J33" s="139"/>
      <c r="K33" s="139"/>
      <c r="L33" s="139"/>
      <c r="M33" s="139"/>
    </row>
    <row r="34" spans="1:13" ht="9" customHeight="1" x14ac:dyDescent="0.15">
      <c r="A34" s="350" t="s">
        <v>213</v>
      </c>
      <c r="B34" s="351"/>
      <c r="C34" s="136" t="s">
        <v>238</v>
      </c>
      <c r="D34" s="137" t="s">
        <v>11</v>
      </c>
      <c r="E34" s="120" t="s">
        <v>69</v>
      </c>
      <c r="F34" s="121" t="s">
        <v>70</v>
      </c>
      <c r="G34" s="139"/>
      <c r="H34" s="350" t="s">
        <v>213</v>
      </c>
      <c r="I34" s="351"/>
      <c r="J34" s="136" t="s">
        <v>238</v>
      </c>
      <c r="K34" s="137" t="s">
        <v>11</v>
      </c>
      <c r="L34" s="120" t="s">
        <v>69</v>
      </c>
      <c r="M34" s="121" t="s">
        <v>70</v>
      </c>
    </row>
    <row r="35" spans="1:13" ht="9" customHeight="1" x14ac:dyDescent="0.15">
      <c r="A35" s="352" t="s">
        <v>13</v>
      </c>
      <c r="B35" s="353"/>
      <c r="C35" s="153"/>
      <c r="D35" s="154">
        <f>SUM(D36+K81)</f>
        <v>73937</v>
      </c>
      <c r="E35" s="154">
        <f>SUM(E36+L81)</f>
        <v>14380</v>
      </c>
      <c r="F35" s="155">
        <f>SUM(F36+M81)</f>
        <v>59557</v>
      </c>
      <c r="G35" s="139"/>
      <c r="H35" s="391" t="s">
        <v>43</v>
      </c>
      <c r="I35" s="392"/>
      <c r="J35" s="124">
        <v>264</v>
      </c>
      <c r="K35" s="140">
        <f>SUM(L35,M35)</f>
        <v>0</v>
      </c>
      <c r="L35" s="172">
        <v>0</v>
      </c>
      <c r="M35" s="173">
        <v>0</v>
      </c>
    </row>
    <row r="36" spans="1:13" ht="9" customHeight="1" x14ac:dyDescent="0.15">
      <c r="A36" s="258" t="s">
        <v>214</v>
      </c>
      <c r="B36" s="225"/>
      <c r="C36" s="157"/>
      <c r="D36" s="158">
        <f>SUM(D37+D49+D56+D67+K37+K53+K63+K72+K80)</f>
        <v>71607</v>
      </c>
      <c r="E36" s="174">
        <f>SUM(E37+E49+E56+E67+L37+L53+L63+L72+L80)</f>
        <v>13395</v>
      </c>
      <c r="F36" s="155">
        <f>SUM(F37+F49+F56+F67+M37+M53+M63+M72+M80)</f>
        <v>58212</v>
      </c>
      <c r="G36" s="139"/>
      <c r="H36" s="338" t="s">
        <v>44</v>
      </c>
      <c r="I36" s="339"/>
      <c r="J36" s="125">
        <v>265</v>
      </c>
      <c r="K36" s="141">
        <f>SUM(L36,M36)</f>
        <v>130</v>
      </c>
      <c r="L36" s="172">
        <v>74</v>
      </c>
      <c r="M36" s="147">
        <v>56</v>
      </c>
    </row>
    <row r="37" spans="1:13" ht="9" customHeight="1" x14ac:dyDescent="0.15">
      <c r="A37" s="338" t="s">
        <v>100</v>
      </c>
      <c r="B37" s="345"/>
      <c r="C37" s="125"/>
      <c r="D37" s="141">
        <f>SUM(D38:D48)</f>
        <v>4122</v>
      </c>
      <c r="E37" s="146">
        <f>SUM(E38:E48)</f>
        <v>583</v>
      </c>
      <c r="F37" s="147">
        <f>SUM(F38:F48)</f>
        <v>3539</v>
      </c>
      <c r="G37" s="139"/>
      <c r="H37" s="338" t="s">
        <v>45</v>
      </c>
      <c r="I37" s="345"/>
      <c r="J37" s="125"/>
      <c r="K37" s="141">
        <f>SUM(K38:K52)</f>
        <v>7465</v>
      </c>
      <c r="L37" s="146">
        <f>SUM(L38:L52)</f>
        <v>1533</v>
      </c>
      <c r="M37" s="147">
        <f>SUM(M38:M52)</f>
        <v>5932</v>
      </c>
    </row>
    <row r="38" spans="1:13" ht="9" customHeight="1" x14ac:dyDescent="0.15">
      <c r="A38" s="346" t="s">
        <v>14</v>
      </c>
      <c r="B38" s="347"/>
      <c r="C38" s="125">
        <v>11</v>
      </c>
      <c r="D38" s="141">
        <f t="shared" ref="D38:D48" si="1">SUM(E38,F38)</f>
        <v>5</v>
      </c>
      <c r="E38" s="146">
        <v>0</v>
      </c>
      <c r="F38" s="147">
        <v>5</v>
      </c>
      <c r="G38" s="139"/>
      <c r="H38" s="338" t="s">
        <v>46</v>
      </c>
      <c r="I38" s="345"/>
      <c r="J38" s="125">
        <v>271</v>
      </c>
      <c r="K38" s="141">
        <f t="shared" ref="K38:K52" si="2">SUM(L38,M38)</f>
        <v>0</v>
      </c>
      <c r="L38" s="146">
        <v>0</v>
      </c>
      <c r="M38" s="147">
        <v>0</v>
      </c>
    </row>
    <row r="39" spans="1:13" ht="9" customHeight="1" x14ac:dyDescent="0.15">
      <c r="A39" s="346" t="s">
        <v>15</v>
      </c>
      <c r="B39" s="347"/>
      <c r="C39" s="125">
        <v>21</v>
      </c>
      <c r="D39" s="141">
        <f t="shared" si="1"/>
        <v>10</v>
      </c>
      <c r="E39" s="146">
        <v>0</v>
      </c>
      <c r="F39" s="147">
        <v>10</v>
      </c>
      <c r="G39" s="139"/>
      <c r="H39" s="338" t="s">
        <v>239</v>
      </c>
      <c r="I39" s="345"/>
      <c r="J39" s="125">
        <v>281</v>
      </c>
      <c r="K39" s="141">
        <f t="shared" si="2"/>
        <v>3661</v>
      </c>
      <c r="L39" s="146">
        <v>0</v>
      </c>
      <c r="M39" s="147">
        <v>3661</v>
      </c>
    </row>
    <row r="40" spans="1:13" ht="9" customHeight="1" x14ac:dyDescent="0.15">
      <c r="A40" s="257" t="s">
        <v>240</v>
      </c>
      <c r="B40" s="256"/>
      <c r="C40" s="125">
        <v>22</v>
      </c>
      <c r="D40" s="141">
        <f t="shared" si="1"/>
        <v>0</v>
      </c>
      <c r="E40" s="146">
        <v>0</v>
      </c>
      <c r="F40" s="147">
        <v>0</v>
      </c>
      <c r="G40" s="139"/>
      <c r="H40" s="338" t="s">
        <v>47</v>
      </c>
      <c r="I40" s="345"/>
      <c r="J40" s="125">
        <v>291</v>
      </c>
      <c r="K40" s="141">
        <f t="shared" si="2"/>
        <v>0</v>
      </c>
      <c r="L40" s="146">
        <v>0</v>
      </c>
      <c r="M40" s="147">
        <v>0</v>
      </c>
    </row>
    <row r="41" spans="1:13" ht="9" customHeight="1" x14ac:dyDescent="0.15">
      <c r="A41" s="346" t="s">
        <v>16</v>
      </c>
      <c r="B41" s="347"/>
      <c r="C41" s="125">
        <v>23</v>
      </c>
      <c r="D41" s="141">
        <f t="shared" si="1"/>
        <v>0</v>
      </c>
      <c r="E41" s="146">
        <v>0</v>
      </c>
      <c r="F41" s="147">
        <v>0</v>
      </c>
      <c r="G41" s="139"/>
      <c r="H41" s="338" t="s">
        <v>215</v>
      </c>
      <c r="I41" s="345"/>
      <c r="J41" s="125">
        <v>301</v>
      </c>
      <c r="K41" s="141">
        <f t="shared" si="2"/>
        <v>673</v>
      </c>
      <c r="L41" s="146">
        <v>615</v>
      </c>
      <c r="M41" s="147">
        <v>58</v>
      </c>
    </row>
    <row r="42" spans="1:13" ht="9" customHeight="1" x14ac:dyDescent="0.15">
      <c r="A42" s="257" t="s">
        <v>81</v>
      </c>
      <c r="B42" s="256"/>
      <c r="C42" s="125">
        <v>24</v>
      </c>
      <c r="D42" s="141">
        <f t="shared" si="1"/>
        <v>0</v>
      </c>
      <c r="E42" s="146">
        <v>0</v>
      </c>
      <c r="F42" s="147">
        <v>0</v>
      </c>
      <c r="G42" s="139"/>
      <c r="H42" s="338" t="s">
        <v>48</v>
      </c>
      <c r="I42" s="345"/>
      <c r="J42" s="125">
        <v>311</v>
      </c>
      <c r="K42" s="141">
        <f t="shared" si="2"/>
        <v>996</v>
      </c>
      <c r="L42" s="146">
        <v>564</v>
      </c>
      <c r="M42" s="147">
        <v>432</v>
      </c>
    </row>
    <row r="43" spans="1:13" ht="9" customHeight="1" x14ac:dyDescent="0.15">
      <c r="A43" s="148" t="s">
        <v>107</v>
      </c>
      <c r="B43" s="149"/>
      <c r="C43" s="159">
        <v>31</v>
      </c>
      <c r="D43" s="150">
        <f t="shared" si="1"/>
        <v>720</v>
      </c>
      <c r="E43" s="151">
        <v>1</v>
      </c>
      <c r="F43" s="152">
        <v>719</v>
      </c>
      <c r="G43" s="139"/>
      <c r="H43" s="338" t="s">
        <v>241</v>
      </c>
      <c r="I43" s="345"/>
      <c r="J43" s="125">
        <v>320</v>
      </c>
      <c r="K43" s="141">
        <f t="shared" si="2"/>
        <v>1004</v>
      </c>
      <c r="L43" s="146">
        <v>0</v>
      </c>
      <c r="M43" s="147">
        <v>1004</v>
      </c>
    </row>
    <row r="44" spans="1:13" ht="9" customHeight="1" x14ac:dyDescent="0.15">
      <c r="A44" s="346" t="s">
        <v>17</v>
      </c>
      <c r="B44" s="347"/>
      <c r="C44" s="125">
        <v>41</v>
      </c>
      <c r="D44" s="141">
        <f t="shared" si="1"/>
        <v>0</v>
      </c>
      <c r="E44" s="146">
        <v>0</v>
      </c>
      <c r="F44" s="147">
        <v>0</v>
      </c>
      <c r="G44" s="139"/>
      <c r="H44" s="338" t="s">
        <v>242</v>
      </c>
      <c r="I44" s="345"/>
      <c r="J44" s="125">
        <v>321</v>
      </c>
      <c r="K44" s="141">
        <f t="shared" si="2"/>
        <v>395</v>
      </c>
      <c r="L44" s="146">
        <v>0</v>
      </c>
      <c r="M44" s="147">
        <v>395</v>
      </c>
    </row>
    <row r="45" spans="1:13" ht="9" customHeight="1" x14ac:dyDescent="0.15">
      <c r="A45" s="331" t="s">
        <v>82</v>
      </c>
      <c r="B45" s="332"/>
      <c r="C45" s="125">
        <v>51</v>
      </c>
      <c r="D45" s="141">
        <f t="shared" si="1"/>
        <v>109</v>
      </c>
      <c r="E45" s="146">
        <v>27</v>
      </c>
      <c r="F45" s="147">
        <v>82</v>
      </c>
      <c r="G45" s="139"/>
      <c r="H45" s="255" t="s">
        <v>50</v>
      </c>
      <c r="I45" s="256"/>
      <c r="J45" s="125">
        <v>322</v>
      </c>
      <c r="K45" s="141">
        <f t="shared" si="2"/>
        <v>736</v>
      </c>
      <c r="L45" s="146">
        <v>354</v>
      </c>
      <c r="M45" s="147">
        <v>382</v>
      </c>
    </row>
    <row r="46" spans="1:13" ht="9" customHeight="1" x14ac:dyDescent="0.15">
      <c r="A46" s="346" t="s">
        <v>18</v>
      </c>
      <c r="B46" s="347"/>
      <c r="C46" s="125">
        <v>61</v>
      </c>
      <c r="D46" s="141">
        <f t="shared" si="1"/>
        <v>0</v>
      </c>
      <c r="E46" s="146">
        <v>0</v>
      </c>
      <c r="F46" s="147">
        <v>0</v>
      </c>
      <c r="G46" s="139"/>
      <c r="H46" s="255" t="s">
        <v>51</v>
      </c>
      <c r="I46" s="256"/>
      <c r="J46" s="125">
        <v>323</v>
      </c>
      <c r="K46" s="141">
        <f t="shared" si="2"/>
        <v>0</v>
      </c>
      <c r="L46" s="146">
        <v>0</v>
      </c>
      <c r="M46" s="147">
        <v>0</v>
      </c>
    </row>
    <row r="47" spans="1:13" ht="9" customHeight="1" x14ac:dyDescent="0.15">
      <c r="A47" s="331" t="s">
        <v>90</v>
      </c>
      <c r="B47" s="332"/>
      <c r="C47" s="125">
        <v>71</v>
      </c>
      <c r="D47" s="141">
        <f t="shared" si="1"/>
        <v>1404</v>
      </c>
      <c r="E47" s="146">
        <v>65</v>
      </c>
      <c r="F47" s="147">
        <v>1339</v>
      </c>
      <c r="G47" s="139"/>
      <c r="H47" s="255" t="s">
        <v>49</v>
      </c>
      <c r="I47" s="256"/>
      <c r="J47" s="125">
        <v>324</v>
      </c>
      <c r="K47" s="141">
        <f t="shared" si="2"/>
        <v>0</v>
      </c>
      <c r="L47" s="146">
        <v>0</v>
      </c>
      <c r="M47" s="147">
        <v>0</v>
      </c>
    </row>
    <row r="48" spans="1:13" ht="9" customHeight="1" x14ac:dyDescent="0.15">
      <c r="A48" s="335" t="s">
        <v>98</v>
      </c>
      <c r="B48" s="336"/>
      <c r="C48" s="259">
        <v>81</v>
      </c>
      <c r="D48" s="141">
        <f t="shared" si="1"/>
        <v>1874</v>
      </c>
      <c r="E48" s="146">
        <v>490</v>
      </c>
      <c r="F48" s="147">
        <v>1384</v>
      </c>
      <c r="G48" s="139"/>
      <c r="H48" s="338" t="s">
        <v>243</v>
      </c>
      <c r="I48" s="345"/>
      <c r="J48" s="125">
        <v>331</v>
      </c>
      <c r="K48" s="141">
        <f t="shared" si="2"/>
        <v>0</v>
      </c>
      <c r="L48" s="146">
        <v>0</v>
      </c>
      <c r="M48" s="147">
        <v>0</v>
      </c>
    </row>
    <row r="49" spans="1:13" ht="9" customHeight="1" x14ac:dyDescent="0.15">
      <c r="A49" s="338" t="s">
        <v>19</v>
      </c>
      <c r="B49" s="344"/>
      <c r="C49" s="125"/>
      <c r="D49" s="141">
        <f>SUM(D50:D55)</f>
        <v>7164</v>
      </c>
      <c r="E49" s="146">
        <f>SUM(E50:E55)</f>
        <v>581</v>
      </c>
      <c r="F49" s="147">
        <f>SUM(F50:F55)</f>
        <v>6583</v>
      </c>
      <c r="G49" s="139"/>
      <c r="H49" s="255" t="s">
        <v>216</v>
      </c>
      <c r="I49" s="256"/>
      <c r="J49" s="125">
        <v>341</v>
      </c>
      <c r="K49" s="141">
        <f t="shared" si="2"/>
        <v>0</v>
      </c>
      <c r="L49" s="146">
        <v>0</v>
      </c>
      <c r="M49" s="147">
        <v>0</v>
      </c>
    </row>
    <row r="50" spans="1:13" ht="9" customHeight="1" x14ac:dyDescent="0.15">
      <c r="A50" s="338" t="s">
        <v>20</v>
      </c>
      <c r="B50" s="344"/>
      <c r="C50" s="125">
        <v>91</v>
      </c>
      <c r="D50" s="141">
        <f t="shared" ref="D50:D55" si="3">SUM(E50,F50)</f>
        <v>0</v>
      </c>
      <c r="E50" s="146">
        <v>0</v>
      </c>
      <c r="F50" s="147">
        <v>0</v>
      </c>
      <c r="G50" s="139"/>
      <c r="H50" s="338" t="s">
        <v>52</v>
      </c>
      <c r="I50" s="339"/>
      <c r="J50" s="125">
        <v>351</v>
      </c>
      <c r="K50" s="141">
        <f t="shared" si="2"/>
        <v>0</v>
      </c>
      <c r="L50" s="146">
        <v>0</v>
      </c>
      <c r="M50" s="147">
        <v>0</v>
      </c>
    </row>
    <row r="51" spans="1:13" ht="9" customHeight="1" x14ac:dyDescent="0.15">
      <c r="A51" s="338" t="s">
        <v>21</v>
      </c>
      <c r="B51" s="344"/>
      <c r="C51" s="125">
        <v>92</v>
      </c>
      <c r="D51" s="141">
        <f t="shared" si="3"/>
        <v>7152</v>
      </c>
      <c r="E51" s="146">
        <v>581</v>
      </c>
      <c r="F51" s="147">
        <v>6571</v>
      </c>
      <c r="G51" s="139"/>
      <c r="H51" s="338" t="s">
        <v>53</v>
      </c>
      <c r="I51" s="339"/>
      <c r="J51" s="125">
        <v>361</v>
      </c>
      <c r="K51" s="141">
        <f t="shared" si="2"/>
        <v>0</v>
      </c>
      <c r="L51" s="146">
        <v>0</v>
      </c>
      <c r="M51" s="147">
        <v>0</v>
      </c>
    </row>
    <row r="52" spans="1:13" s="139" customFormat="1" ht="18" customHeight="1" x14ac:dyDescent="0.15">
      <c r="A52" s="338" t="s">
        <v>22</v>
      </c>
      <c r="B52" s="339"/>
      <c r="C52" s="125">
        <v>101</v>
      </c>
      <c r="D52" s="141">
        <f t="shared" si="3"/>
        <v>0</v>
      </c>
      <c r="E52" s="146">
        <v>0</v>
      </c>
      <c r="F52" s="147">
        <v>0</v>
      </c>
      <c r="H52" s="335" t="s">
        <v>101</v>
      </c>
      <c r="I52" s="336"/>
      <c r="J52" s="259">
        <v>371</v>
      </c>
      <c r="K52" s="141">
        <f t="shared" si="2"/>
        <v>0</v>
      </c>
      <c r="L52" s="146">
        <v>0</v>
      </c>
      <c r="M52" s="147">
        <v>0</v>
      </c>
    </row>
    <row r="53" spans="1:13" ht="9" customHeight="1" x14ac:dyDescent="0.15">
      <c r="A53" s="255" t="s">
        <v>23</v>
      </c>
      <c r="B53" s="256"/>
      <c r="C53" s="125">
        <v>111</v>
      </c>
      <c r="D53" s="141">
        <f t="shared" si="3"/>
        <v>0</v>
      </c>
      <c r="E53" s="146">
        <v>0</v>
      </c>
      <c r="F53" s="147">
        <v>0</v>
      </c>
      <c r="G53" s="139"/>
      <c r="H53" s="331" t="s">
        <v>54</v>
      </c>
      <c r="I53" s="332"/>
      <c r="J53" s="125"/>
      <c r="K53" s="141">
        <f>SUM(K54:K62)</f>
        <v>1001</v>
      </c>
      <c r="L53" s="146">
        <f>SUM(L54:L62)</f>
        <v>24</v>
      </c>
      <c r="M53" s="147">
        <f>SUM(M54:M62)</f>
        <v>977</v>
      </c>
    </row>
    <row r="54" spans="1:13" ht="9" customHeight="1" x14ac:dyDescent="0.15">
      <c r="A54" s="331" t="s">
        <v>93</v>
      </c>
      <c r="B54" s="332"/>
      <c r="C54" s="125">
        <v>112</v>
      </c>
      <c r="D54" s="141">
        <f t="shared" si="3"/>
        <v>9</v>
      </c>
      <c r="E54" s="146">
        <v>0</v>
      </c>
      <c r="F54" s="147">
        <v>9</v>
      </c>
      <c r="G54" s="139"/>
      <c r="H54" s="338" t="s">
        <v>80</v>
      </c>
      <c r="I54" s="339"/>
      <c r="J54" s="125">
        <v>381</v>
      </c>
      <c r="K54" s="141">
        <f t="shared" ref="K54:K62" si="4">SUM(L54,M54)</f>
        <v>0</v>
      </c>
      <c r="L54" s="146">
        <v>0</v>
      </c>
      <c r="M54" s="147">
        <v>0</v>
      </c>
    </row>
    <row r="55" spans="1:13" ht="9" customHeight="1" x14ac:dyDescent="0.15">
      <c r="A55" s="338" t="s">
        <v>24</v>
      </c>
      <c r="B55" s="344"/>
      <c r="C55" s="125">
        <v>121</v>
      </c>
      <c r="D55" s="141">
        <f t="shared" si="3"/>
        <v>3</v>
      </c>
      <c r="E55" s="146">
        <v>0</v>
      </c>
      <c r="F55" s="147">
        <v>3</v>
      </c>
      <c r="G55" s="139"/>
      <c r="H55" s="255" t="s">
        <v>55</v>
      </c>
      <c r="I55" s="256"/>
      <c r="J55" s="125">
        <v>391</v>
      </c>
      <c r="K55" s="141">
        <f t="shared" si="4"/>
        <v>0</v>
      </c>
      <c r="L55" s="146">
        <v>0</v>
      </c>
      <c r="M55" s="147">
        <v>0</v>
      </c>
    </row>
    <row r="56" spans="1:13" ht="9" customHeight="1" x14ac:dyDescent="0.15">
      <c r="A56" s="331" t="s">
        <v>25</v>
      </c>
      <c r="B56" s="332"/>
      <c r="C56" s="125"/>
      <c r="D56" s="141">
        <f>SUM(D57:D66)</f>
        <v>30320</v>
      </c>
      <c r="E56" s="146">
        <f>SUM(E57:E66)</f>
        <v>0</v>
      </c>
      <c r="F56" s="147">
        <f>SUM(F57:F66)</f>
        <v>30320</v>
      </c>
      <c r="G56" s="139"/>
      <c r="H56" s="335" t="s">
        <v>91</v>
      </c>
      <c r="I56" s="336"/>
      <c r="J56" s="259">
        <v>401</v>
      </c>
      <c r="K56" s="141">
        <f t="shared" si="4"/>
        <v>0</v>
      </c>
      <c r="L56" s="146">
        <v>0</v>
      </c>
      <c r="M56" s="147">
        <v>0</v>
      </c>
    </row>
    <row r="57" spans="1:13" ht="9" customHeight="1" x14ac:dyDescent="0.15">
      <c r="A57" s="331" t="s">
        <v>26</v>
      </c>
      <c r="B57" s="332"/>
      <c r="C57" s="125">
        <v>131</v>
      </c>
      <c r="D57" s="141">
        <f t="shared" ref="D57:D66" si="5">SUM(E57,F57)</f>
        <v>0</v>
      </c>
      <c r="E57" s="146">
        <v>0</v>
      </c>
      <c r="F57" s="147">
        <v>0</v>
      </c>
      <c r="G57" s="139"/>
      <c r="H57" s="331" t="s">
        <v>56</v>
      </c>
      <c r="I57" s="332"/>
      <c r="J57" s="125">
        <v>411</v>
      </c>
      <c r="K57" s="141">
        <f t="shared" si="4"/>
        <v>24</v>
      </c>
      <c r="L57" s="146">
        <v>24</v>
      </c>
      <c r="M57" s="147">
        <v>0</v>
      </c>
    </row>
    <row r="58" spans="1:13" ht="9" customHeight="1" x14ac:dyDescent="0.15">
      <c r="A58" s="331" t="s">
        <v>27</v>
      </c>
      <c r="B58" s="332"/>
      <c r="C58" s="125">
        <v>141</v>
      </c>
      <c r="D58" s="141">
        <f t="shared" si="5"/>
        <v>0</v>
      </c>
      <c r="E58" s="146">
        <v>0</v>
      </c>
      <c r="F58" s="147">
        <v>0</v>
      </c>
      <c r="G58" s="139"/>
      <c r="H58" s="335" t="s">
        <v>217</v>
      </c>
      <c r="I58" s="336"/>
      <c r="J58" s="259">
        <v>421</v>
      </c>
      <c r="K58" s="141">
        <f t="shared" si="4"/>
        <v>537</v>
      </c>
      <c r="L58" s="146">
        <v>0</v>
      </c>
      <c r="M58" s="147">
        <v>537</v>
      </c>
    </row>
    <row r="59" spans="1:13" ht="9" customHeight="1" x14ac:dyDescent="0.15">
      <c r="A59" s="331" t="s">
        <v>83</v>
      </c>
      <c r="B59" s="332"/>
      <c r="C59" s="125">
        <v>151</v>
      </c>
      <c r="D59" s="141">
        <f t="shared" si="5"/>
        <v>0</v>
      </c>
      <c r="E59" s="146">
        <v>0</v>
      </c>
      <c r="F59" s="147">
        <v>0</v>
      </c>
      <c r="G59" s="139"/>
      <c r="H59" s="331" t="s">
        <v>57</v>
      </c>
      <c r="I59" s="332"/>
      <c r="J59" s="125">
        <v>422</v>
      </c>
      <c r="K59" s="141">
        <f t="shared" si="4"/>
        <v>440</v>
      </c>
      <c r="L59" s="146">
        <v>0</v>
      </c>
      <c r="M59" s="147">
        <v>440</v>
      </c>
    </row>
    <row r="60" spans="1:13" ht="9" customHeight="1" x14ac:dyDescent="0.15">
      <c r="A60" s="338" t="s">
        <v>84</v>
      </c>
      <c r="B60" s="339"/>
      <c r="C60" s="125">
        <v>161</v>
      </c>
      <c r="D60" s="141">
        <f t="shared" si="5"/>
        <v>29400</v>
      </c>
      <c r="E60" s="146">
        <v>0</v>
      </c>
      <c r="F60" s="147">
        <v>29400</v>
      </c>
      <c r="G60" s="139"/>
      <c r="H60" s="331" t="s">
        <v>58</v>
      </c>
      <c r="I60" s="332"/>
      <c r="J60" s="125">
        <v>423</v>
      </c>
      <c r="K60" s="141">
        <f t="shared" si="4"/>
        <v>0</v>
      </c>
      <c r="L60" s="146">
        <v>0</v>
      </c>
      <c r="M60" s="147">
        <v>0</v>
      </c>
    </row>
    <row r="61" spans="1:13" ht="9" customHeight="1" x14ac:dyDescent="0.15">
      <c r="A61" s="331" t="s">
        <v>28</v>
      </c>
      <c r="B61" s="332"/>
      <c r="C61" s="125">
        <v>162</v>
      </c>
      <c r="D61" s="141">
        <f t="shared" si="5"/>
        <v>920</v>
      </c>
      <c r="E61" s="146">
        <v>0</v>
      </c>
      <c r="F61" s="147">
        <v>920</v>
      </c>
      <c r="G61" s="139"/>
      <c r="H61" s="331" t="s">
        <v>244</v>
      </c>
      <c r="I61" s="332"/>
      <c r="J61" s="125">
        <v>424</v>
      </c>
      <c r="K61" s="141">
        <f t="shared" si="4"/>
        <v>0</v>
      </c>
      <c r="L61" s="146">
        <v>0</v>
      </c>
      <c r="M61" s="147">
        <v>0</v>
      </c>
    </row>
    <row r="62" spans="1:13" ht="9" customHeight="1" x14ac:dyDescent="0.15">
      <c r="A62" s="331" t="s">
        <v>29</v>
      </c>
      <c r="B62" s="332"/>
      <c r="C62" s="125">
        <v>171</v>
      </c>
      <c r="D62" s="141">
        <f t="shared" si="5"/>
        <v>0</v>
      </c>
      <c r="E62" s="146"/>
      <c r="F62" s="147">
        <v>0</v>
      </c>
      <c r="G62" s="139"/>
      <c r="H62" s="331" t="s">
        <v>87</v>
      </c>
      <c r="I62" s="332"/>
      <c r="J62" s="125">
        <v>425</v>
      </c>
      <c r="K62" s="141">
        <f t="shared" si="4"/>
        <v>0</v>
      </c>
      <c r="L62" s="146"/>
      <c r="M62" s="147">
        <v>0</v>
      </c>
    </row>
    <row r="63" spans="1:13" ht="9" customHeight="1" x14ac:dyDescent="0.15">
      <c r="A63" s="338" t="s">
        <v>30</v>
      </c>
      <c r="B63" s="339"/>
      <c r="C63" s="125">
        <v>181</v>
      </c>
      <c r="D63" s="141">
        <f t="shared" si="5"/>
        <v>0</v>
      </c>
      <c r="E63" s="146">
        <v>0</v>
      </c>
      <c r="F63" s="147">
        <v>0</v>
      </c>
      <c r="G63" s="139"/>
      <c r="H63" s="331" t="s">
        <v>59</v>
      </c>
      <c r="I63" s="332"/>
      <c r="J63" s="125"/>
      <c r="K63" s="141">
        <f>SUM(K64:K71)</f>
        <v>1268</v>
      </c>
      <c r="L63" s="146">
        <f>SUM(L64:L71)</f>
        <v>178</v>
      </c>
      <c r="M63" s="147">
        <f>SUM(M64:M71)</f>
        <v>1090</v>
      </c>
    </row>
    <row r="64" spans="1:13" ht="9" customHeight="1" x14ac:dyDescent="0.15">
      <c r="A64" s="331" t="s">
        <v>31</v>
      </c>
      <c r="B64" s="332"/>
      <c r="C64" s="125">
        <v>191</v>
      </c>
      <c r="D64" s="141">
        <f t="shared" si="5"/>
        <v>0</v>
      </c>
      <c r="E64" s="146">
        <v>0</v>
      </c>
      <c r="F64" s="147">
        <v>0</v>
      </c>
      <c r="G64" s="139"/>
      <c r="H64" s="331" t="s">
        <v>60</v>
      </c>
      <c r="I64" s="332"/>
      <c r="J64" s="125">
        <v>431</v>
      </c>
      <c r="K64" s="141">
        <f t="shared" ref="K64:K71" si="6">SUM(L64,M64)</f>
        <v>0</v>
      </c>
      <c r="L64" s="146">
        <v>0</v>
      </c>
      <c r="M64" s="147">
        <v>0</v>
      </c>
    </row>
    <row r="65" spans="1:13" ht="9" customHeight="1" x14ac:dyDescent="0.15">
      <c r="A65" s="331" t="s">
        <v>32</v>
      </c>
      <c r="B65" s="332"/>
      <c r="C65" s="125">
        <v>201</v>
      </c>
      <c r="D65" s="141">
        <f t="shared" si="5"/>
        <v>0</v>
      </c>
      <c r="E65" s="146">
        <v>0</v>
      </c>
      <c r="F65" s="147">
        <v>0</v>
      </c>
      <c r="G65" s="139"/>
      <c r="H65" s="335" t="s">
        <v>218</v>
      </c>
      <c r="I65" s="336"/>
      <c r="J65" s="259">
        <v>441</v>
      </c>
      <c r="K65" s="141">
        <f t="shared" si="6"/>
        <v>0</v>
      </c>
      <c r="L65" s="146">
        <v>0</v>
      </c>
      <c r="M65" s="147">
        <v>0</v>
      </c>
    </row>
    <row r="66" spans="1:13" s="139" customFormat="1" ht="18" customHeight="1" x14ac:dyDescent="0.15">
      <c r="A66" s="255" t="s">
        <v>219</v>
      </c>
      <c r="B66" s="256"/>
      <c r="C66" s="125">
        <v>211</v>
      </c>
      <c r="D66" s="141">
        <f t="shared" si="5"/>
        <v>0</v>
      </c>
      <c r="E66" s="146">
        <v>0</v>
      </c>
      <c r="F66" s="147">
        <v>0</v>
      </c>
      <c r="H66" s="335" t="s">
        <v>222</v>
      </c>
      <c r="I66" s="336"/>
      <c r="J66" s="259">
        <v>442</v>
      </c>
      <c r="K66" s="141">
        <f t="shared" si="6"/>
        <v>0</v>
      </c>
      <c r="L66" s="146">
        <v>0</v>
      </c>
      <c r="M66" s="147">
        <v>0</v>
      </c>
    </row>
    <row r="67" spans="1:13" s="139" customFormat="1" ht="9" customHeight="1" x14ac:dyDescent="0.15">
      <c r="A67" s="255" t="s">
        <v>103</v>
      </c>
      <c r="B67" s="256"/>
      <c r="C67" s="125"/>
      <c r="D67" s="141">
        <f>SUM(D68:D80,K35:K36)</f>
        <v>6957</v>
      </c>
      <c r="E67" s="146">
        <f>SUM(E68:E80,L35:L36)</f>
        <v>2479</v>
      </c>
      <c r="F67" s="147">
        <f>SUM(F68:F80,M35:M36)</f>
        <v>4478</v>
      </c>
      <c r="H67" s="338" t="s">
        <v>61</v>
      </c>
      <c r="I67" s="339"/>
      <c r="J67" s="125">
        <v>443</v>
      </c>
      <c r="K67" s="141">
        <f t="shared" si="6"/>
        <v>240</v>
      </c>
      <c r="L67" s="146">
        <v>0</v>
      </c>
      <c r="M67" s="147">
        <v>240</v>
      </c>
    </row>
    <row r="68" spans="1:13" ht="9" customHeight="1" x14ac:dyDescent="0.15">
      <c r="A68" s="331" t="s">
        <v>33</v>
      </c>
      <c r="B68" s="332"/>
      <c r="C68" s="125">
        <v>221</v>
      </c>
      <c r="D68" s="141">
        <f t="shared" ref="D68:D80" si="7">SUM(E68,F68)</f>
        <v>0</v>
      </c>
      <c r="E68" s="146">
        <v>0</v>
      </c>
      <c r="F68" s="147">
        <v>0</v>
      </c>
      <c r="G68" s="139"/>
      <c r="H68" s="331" t="s">
        <v>88</v>
      </c>
      <c r="I68" s="332"/>
      <c r="J68" s="125">
        <v>444</v>
      </c>
      <c r="K68" s="141">
        <f t="shared" si="6"/>
        <v>1028</v>
      </c>
      <c r="L68" s="146">
        <v>178</v>
      </c>
      <c r="M68" s="147">
        <v>850</v>
      </c>
    </row>
    <row r="69" spans="1:13" ht="9" customHeight="1" x14ac:dyDescent="0.15">
      <c r="A69" s="331" t="s">
        <v>34</v>
      </c>
      <c r="B69" s="332"/>
      <c r="C69" s="125">
        <v>222</v>
      </c>
      <c r="D69" s="141">
        <f t="shared" si="7"/>
        <v>595</v>
      </c>
      <c r="E69" s="146">
        <v>0</v>
      </c>
      <c r="F69" s="147">
        <v>595</v>
      </c>
      <c r="G69" s="139"/>
      <c r="H69" s="338" t="s">
        <v>62</v>
      </c>
      <c r="I69" s="339"/>
      <c r="J69" s="125">
        <v>451</v>
      </c>
      <c r="K69" s="141">
        <f t="shared" si="6"/>
        <v>0</v>
      </c>
      <c r="L69" s="146"/>
      <c r="M69" s="147">
        <v>0</v>
      </c>
    </row>
    <row r="70" spans="1:13" ht="9" customHeight="1" x14ac:dyDescent="0.15">
      <c r="A70" s="338" t="s">
        <v>35</v>
      </c>
      <c r="B70" s="339"/>
      <c r="C70" s="125">
        <v>231</v>
      </c>
      <c r="D70" s="141">
        <f t="shared" si="7"/>
        <v>0</v>
      </c>
      <c r="E70" s="146">
        <v>0</v>
      </c>
      <c r="F70" s="147">
        <v>0</v>
      </c>
      <c r="G70" s="139"/>
      <c r="H70" s="335" t="s">
        <v>220</v>
      </c>
      <c r="I70" s="336"/>
      <c r="J70" s="259">
        <v>461</v>
      </c>
      <c r="K70" s="141">
        <f t="shared" si="6"/>
        <v>0</v>
      </c>
      <c r="L70" s="146">
        <v>0</v>
      </c>
      <c r="M70" s="147">
        <v>0</v>
      </c>
    </row>
    <row r="71" spans="1:13" s="139" customFormat="1" ht="9" customHeight="1" x14ac:dyDescent="0.15">
      <c r="A71" s="338" t="s">
        <v>36</v>
      </c>
      <c r="B71" s="339"/>
      <c r="C71" s="125">
        <v>241</v>
      </c>
      <c r="D71" s="141">
        <f t="shared" si="7"/>
        <v>3133</v>
      </c>
      <c r="E71" s="146">
        <v>1200</v>
      </c>
      <c r="F71" s="147">
        <v>1933</v>
      </c>
      <c r="H71" s="331" t="s">
        <v>89</v>
      </c>
      <c r="I71" s="332"/>
      <c r="J71" s="125">
        <v>471</v>
      </c>
      <c r="K71" s="141">
        <f t="shared" si="6"/>
        <v>0</v>
      </c>
      <c r="L71" s="146"/>
      <c r="M71" s="147">
        <v>0</v>
      </c>
    </row>
    <row r="72" spans="1:13" ht="9" customHeight="1" x14ac:dyDescent="0.15">
      <c r="A72" s="338" t="s">
        <v>37</v>
      </c>
      <c r="B72" s="339"/>
      <c r="C72" s="125">
        <v>251</v>
      </c>
      <c r="D72" s="141">
        <f t="shared" si="7"/>
        <v>0</v>
      </c>
      <c r="E72" s="146">
        <v>0</v>
      </c>
      <c r="F72" s="147">
        <v>0</v>
      </c>
      <c r="G72" s="139"/>
      <c r="H72" s="331" t="s">
        <v>102</v>
      </c>
      <c r="I72" s="332"/>
      <c r="J72" s="125"/>
      <c r="K72" s="141">
        <f>SUM(K73:K79)</f>
        <v>11557</v>
      </c>
      <c r="L72" s="146">
        <f>SUM(L73:L79)</f>
        <v>7299</v>
      </c>
      <c r="M72" s="147">
        <f>SUM(M73:M79)</f>
        <v>4258</v>
      </c>
    </row>
    <row r="73" spans="1:13" ht="9" customHeight="1" x14ac:dyDescent="0.15">
      <c r="A73" s="255" t="s">
        <v>38</v>
      </c>
      <c r="B73" s="256"/>
      <c r="C73" s="125">
        <v>252</v>
      </c>
      <c r="D73" s="141">
        <f t="shared" si="7"/>
        <v>1371</v>
      </c>
      <c r="E73" s="146">
        <v>430</v>
      </c>
      <c r="F73" s="147">
        <v>941</v>
      </c>
      <c r="G73" s="139"/>
      <c r="H73" s="338" t="s">
        <v>63</v>
      </c>
      <c r="I73" s="339"/>
      <c r="J73" s="125">
        <v>481</v>
      </c>
      <c r="K73" s="141">
        <f t="shared" ref="K73:K81" si="8">SUM(L73,M73)</f>
        <v>0</v>
      </c>
      <c r="L73" s="146">
        <v>0</v>
      </c>
      <c r="M73" s="147">
        <v>0</v>
      </c>
    </row>
    <row r="74" spans="1:13" ht="9" customHeight="1" x14ac:dyDescent="0.15">
      <c r="A74" s="331" t="s">
        <v>85</v>
      </c>
      <c r="B74" s="332"/>
      <c r="C74" s="125">
        <v>253</v>
      </c>
      <c r="D74" s="141">
        <f t="shared" si="7"/>
        <v>1679</v>
      </c>
      <c r="E74" s="146">
        <v>735</v>
      </c>
      <c r="F74" s="147">
        <v>944</v>
      </c>
      <c r="G74" s="139"/>
      <c r="H74" s="333" t="s">
        <v>92</v>
      </c>
      <c r="I74" s="334"/>
      <c r="J74" s="138">
        <v>491</v>
      </c>
      <c r="K74" s="141">
        <f t="shared" si="8"/>
        <v>124</v>
      </c>
      <c r="L74" s="146">
        <v>118</v>
      </c>
      <c r="M74" s="147">
        <v>6</v>
      </c>
    </row>
    <row r="75" spans="1:13" ht="9" customHeight="1" x14ac:dyDescent="0.15">
      <c r="A75" s="255" t="s">
        <v>39</v>
      </c>
      <c r="B75" s="256"/>
      <c r="C75" s="125">
        <v>254</v>
      </c>
      <c r="D75" s="141">
        <f t="shared" si="7"/>
        <v>11</v>
      </c>
      <c r="E75" s="146">
        <v>5</v>
      </c>
      <c r="F75" s="147">
        <v>6</v>
      </c>
      <c r="G75" s="139"/>
      <c r="H75" s="335" t="s">
        <v>64</v>
      </c>
      <c r="I75" s="336"/>
      <c r="J75" s="259">
        <v>501</v>
      </c>
      <c r="K75" s="141">
        <f t="shared" si="8"/>
        <v>166</v>
      </c>
      <c r="L75" s="146">
        <v>14</v>
      </c>
      <c r="M75" s="147">
        <v>152</v>
      </c>
    </row>
    <row r="76" spans="1:13" ht="9" customHeight="1" x14ac:dyDescent="0.15">
      <c r="A76" s="255" t="s">
        <v>40</v>
      </c>
      <c r="B76" s="256"/>
      <c r="C76" s="125">
        <v>255</v>
      </c>
      <c r="D76" s="141">
        <f t="shared" si="7"/>
        <v>3</v>
      </c>
      <c r="E76" s="146">
        <v>0</v>
      </c>
      <c r="F76" s="147">
        <v>3</v>
      </c>
      <c r="G76" s="139"/>
      <c r="H76" s="337" t="s">
        <v>78</v>
      </c>
      <c r="I76" s="334"/>
      <c r="J76" s="138">
        <v>511</v>
      </c>
      <c r="K76" s="141">
        <f t="shared" si="8"/>
        <v>5499</v>
      </c>
      <c r="L76" s="146">
        <v>5393</v>
      </c>
      <c r="M76" s="147">
        <v>106</v>
      </c>
    </row>
    <row r="77" spans="1:13" ht="9" customHeight="1" x14ac:dyDescent="0.15">
      <c r="A77" s="255" t="s">
        <v>86</v>
      </c>
      <c r="B77" s="256"/>
      <c r="C77" s="125">
        <v>256</v>
      </c>
      <c r="D77" s="141">
        <f t="shared" si="7"/>
        <v>0</v>
      </c>
      <c r="E77" s="146">
        <v>0</v>
      </c>
      <c r="F77" s="147">
        <v>0</v>
      </c>
      <c r="G77" s="139"/>
      <c r="H77" s="331" t="s">
        <v>65</v>
      </c>
      <c r="I77" s="332"/>
      <c r="J77" s="125">
        <v>512</v>
      </c>
      <c r="K77" s="141">
        <f t="shared" si="8"/>
        <v>248</v>
      </c>
      <c r="L77" s="146">
        <v>236</v>
      </c>
      <c r="M77" s="147">
        <v>12</v>
      </c>
    </row>
    <row r="78" spans="1:13" ht="9" customHeight="1" x14ac:dyDescent="0.15">
      <c r="A78" s="338" t="s">
        <v>41</v>
      </c>
      <c r="B78" s="339"/>
      <c r="C78" s="125">
        <v>261</v>
      </c>
      <c r="D78" s="141">
        <f t="shared" si="7"/>
        <v>23</v>
      </c>
      <c r="E78" s="146">
        <v>23</v>
      </c>
      <c r="F78" s="147">
        <v>0</v>
      </c>
      <c r="G78" s="139"/>
      <c r="H78" s="338" t="s">
        <v>66</v>
      </c>
      <c r="I78" s="339"/>
      <c r="J78" s="125">
        <v>521</v>
      </c>
      <c r="K78" s="141">
        <f t="shared" si="8"/>
        <v>1519</v>
      </c>
      <c r="L78" s="146">
        <v>1179</v>
      </c>
      <c r="M78" s="147">
        <v>340</v>
      </c>
    </row>
    <row r="79" spans="1:13" ht="9" customHeight="1" x14ac:dyDescent="0.15">
      <c r="A79" s="338" t="s">
        <v>42</v>
      </c>
      <c r="B79" s="339"/>
      <c r="C79" s="125">
        <v>262</v>
      </c>
      <c r="D79" s="141">
        <f t="shared" si="7"/>
        <v>12</v>
      </c>
      <c r="E79" s="146">
        <v>12</v>
      </c>
      <c r="F79" s="147">
        <v>0</v>
      </c>
      <c r="G79" s="139"/>
      <c r="H79" s="338" t="s">
        <v>67</v>
      </c>
      <c r="I79" s="339"/>
      <c r="J79" s="125">
        <v>531</v>
      </c>
      <c r="K79" s="141">
        <f t="shared" si="8"/>
        <v>4001</v>
      </c>
      <c r="L79" s="146">
        <v>359</v>
      </c>
      <c r="M79" s="147">
        <v>3642</v>
      </c>
    </row>
    <row r="80" spans="1:13" ht="9" customHeight="1" x14ac:dyDescent="0.15">
      <c r="A80" s="342" t="s">
        <v>68</v>
      </c>
      <c r="B80" s="343"/>
      <c r="C80" s="260">
        <v>263</v>
      </c>
      <c r="D80" s="143">
        <f t="shared" si="7"/>
        <v>0</v>
      </c>
      <c r="E80" s="142">
        <v>0</v>
      </c>
      <c r="F80" s="144">
        <v>0</v>
      </c>
      <c r="G80" s="171"/>
      <c r="H80" s="122" t="s">
        <v>99</v>
      </c>
      <c r="I80" s="123"/>
      <c r="J80" s="126">
        <v>541</v>
      </c>
      <c r="K80" s="142">
        <f t="shared" si="8"/>
        <v>1753</v>
      </c>
      <c r="L80" s="175">
        <v>718</v>
      </c>
      <c r="M80" s="145">
        <v>1035</v>
      </c>
    </row>
    <row r="81" spans="1:13" ht="9" customHeight="1" x14ac:dyDescent="0.15">
      <c r="A81" s="162"/>
      <c r="B81" s="162"/>
      <c r="C81" s="162"/>
      <c r="D81" s="162"/>
      <c r="E81" s="162"/>
      <c r="F81" s="162"/>
      <c r="G81" s="139"/>
      <c r="H81" s="340" t="s">
        <v>221</v>
      </c>
      <c r="I81" s="341"/>
      <c r="J81" s="126"/>
      <c r="K81" s="142">
        <f t="shared" si="8"/>
        <v>2330</v>
      </c>
      <c r="L81" s="142">
        <v>985</v>
      </c>
      <c r="M81" s="145">
        <v>1345</v>
      </c>
    </row>
    <row r="82" spans="1:13" ht="9.6" customHeight="1" x14ac:dyDescent="0.15">
      <c r="A82" s="329"/>
      <c r="B82" s="330"/>
      <c r="C82" s="254"/>
      <c r="D82" s="112"/>
      <c r="E82" s="42"/>
      <c r="F82" s="42"/>
      <c r="G82" s="4"/>
      <c r="H82" s="161"/>
      <c r="I82" s="160"/>
      <c r="J82" s="160"/>
      <c r="K82" s="112"/>
      <c r="L82" s="42"/>
      <c r="M82" s="42"/>
    </row>
    <row r="83" spans="1:13" ht="9.6" customHeight="1" x14ac:dyDescent="0.15">
      <c r="A83" s="253"/>
      <c r="B83" s="254"/>
      <c r="C83" s="254"/>
      <c r="D83" s="112"/>
      <c r="E83" s="42"/>
      <c r="F83" s="42"/>
      <c r="G83" s="4"/>
      <c r="H83" s="4"/>
    </row>
    <row r="84" spans="1:13" ht="9.6" customHeight="1" x14ac:dyDescent="0.15">
      <c r="A84" s="4"/>
      <c r="B84" s="4"/>
      <c r="C84" s="4"/>
      <c r="D84" s="4"/>
      <c r="E84" s="4"/>
      <c r="F84" s="4"/>
      <c r="G84" s="4"/>
      <c r="H84" s="4"/>
    </row>
    <row r="85" spans="1:13" ht="15.6" customHeight="1" x14ac:dyDescent="0.15">
      <c r="D85" s="1"/>
      <c r="E85" s="1"/>
      <c r="F85" s="1"/>
      <c r="G85" s="4"/>
    </row>
    <row r="86" spans="1:13" ht="15.6" customHeight="1" x14ac:dyDescent="0.15">
      <c r="D86" s="1"/>
      <c r="E86" s="1"/>
      <c r="F86" s="1"/>
    </row>
    <row r="87" spans="1:13" ht="15.6" customHeight="1" x14ac:dyDescent="0.15">
      <c r="D87" s="1"/>
      <c r="E87" s="1"/>
      <c r="F87" s="1"/>
    </row>
    <row r="88" spans="1:13" ht="15.6" customHeight="1" x14ac:dyDescent="0.15">
      <c r="D88" s="1"/>
      <c r="E88" s="1"/>
      <c r="F88" s="1"/>
    </row>
    <row r="89" spans="1:13" ht="15.6" customHeight="1" x14ac:dyDescent="0.15">
      <c r="D89" s="1"/>
      <c r="E89" s="1"/>
      <c r="F89" s="1"/>
    </row>
    <row r="90" spans="1:13" ht="15.6" customHeight="1" x14ac:dyDescent="0.15">
      <c r="D90" s="1"/>
      <c r="E90" s="1"/>
      <c r="F90" s="1"/>
    </row>
    <row r="91" spans="1:13" ht="15.6" customHeight="1" x14ac:dyDescent="0.15">
      <c r="D91" s="1"/>
      <c r="E91" s="1"/>
      <c r="F91" s="1"/>
    </row>
    <row r="92" spans="1:13" ht="15.6" customHeight="1" x14ac:dyDescent="0.15">
      <c r="D92" s="1"/>
      <c r="E92" s="1"/>
      <c r="F92" s="1"/>
    </row>
    <row r="93" spans="1:13" ht="15.6" customHeight="1" x14ac:dyDescent="0.15">
      <c r="D93" s="1"/>
      <c r="E93" s="1"/>
      <c r="F93" s="1"/>
    </row>
    <row r="94" spans="1:13" ht="15.6" customHeight="1" x14ac:dyDescent="0.15">
      <c r="D94" s="1"/>
      <c r="E94" s="1"/>
      <c r="F94" s="1"/>
    </row>
    <row r="95" spans="1:13" ht="15.6" customHeight="1" x14ac:dyDescent="0.15">
      <c r="D95" s="1"/>
      <c r="E95" s="1"/>
      <c r="F95" s="1"/>
    </row>
    <row r="96" spans="1:13" ht="15.6" customHeight="1" x14ac:dyDescent="0.15">
      <c r="D96" s="1"/>
      <c r="E96" s="1"/>
      <c r="F96" s="1"/>
    </row>
    <row r="97" spans="4:6" ht="15.6" customHeight="1" x14ac:dyDescent="0.15">
      <c r="D97" s="1"/>
      <c r="E97" s="1"/>
      <c r="F97" s="1"/>
    </row>
    <row r="98" spans="4:6" ht="15.6" customHeight="1" x14ac:dyDescent="0.15">
      <c r="D98" s="1"/>
      <c r="E98" s="1"/>
      <c r="F98" s="1"/>
    </row>
    <row r="99" spans="4:6" ht="15.6" customHeight="1" x14ac:dyDescent="0.15">
      <c r="D99" s="1"/>
      <c r="E99" s="1"/>
      <c r="F99" s="1"/>
    </row>
    <row r="100" spans="4:6" ht="15.6" customHeight="1" x14ac:dyDescent="0.15">
      <c r="D100" s="1"/>
      <c r="E100" s="1"/>
      <c r="F100" s="1"/>
    </row>
    <row r="101" spans="4:6" ht="21" customHeight="1" x14ac:dyDescent="0.15">
      <c r="D101" s="1"/>
      <c r="E101" s="1"/>
      <c r="F101" s="1"/>
    </row>
    <row r="102" spans="4:6" ht="15.6" customHeight="1" x14ac:dyDescent="0.15">
      <c r="D102" s="1"/>
      <c r="E102" s="1"/>
      <c r="F102" s="1"/>
    </row>
    <row r="103" spans="4:6" ht="15.6" customHeight="1" x14ac:dyDescent="0.15">
      <c r="D103" s="1"/>
      <c r="E103" s="1"/>
      <c r="F103" s="1"/>
    </row>
    <row r="104" spans="4:6" ht="15.6" customHeight="1" x14ac:dyDescent="0.15">
      <c r="D104" s="1"/>
      <c r="E104" s="1"/>
      <c r="F104" s="1"/>
    </row>
    <row r="105" spans="4:6" ht="15.6" customHeight="1" x14ac:dyDescent="0.15">
      <c r="D105" s="1"/>
      <c r="E105" s="1"/>
      <c r="F105" s="1"/>
    </row>
    <row r="106" spans="4:6" ht="15.6" customHeight="1" x14ac:dyDescent="0.15">
      <c r="D106" s="1"/>
      <c r="E106" s="1"/>
      <c r="F106" s="1"/>
    </row>
    <row r="107" spans="4:6" ht="15.6" customHeight="1" x14ac:dyDescent="0.15">
      <c r="D107" s="1"/>
      <c r="E107" s="1"/>
      <c r="F107" s="1"/>
    </row>
    <row r="108" spans="4:6" ht="15.6" customHeight="1" x14ac:dyDescent="0.15">
      <c r="D108" s="1"/>
      <c r="E108" s="1"/>
      <c r="F108" s="1"/>
    </row>
    <row r="109" spans="4:6" ht="15.6" customHeight="1" x14ac:dyDescent="0.15">
      <c r="D109" s="1"/>
      <c r="E109" s="1"/>
      <c r="F109" s="1"/>
    </row>
    <row r="110" spans="4:6" ht="15.6" customHeight="1" x14ac:dyDescent="0.15">
      <c r="D110" s="1"/>
      <c r="E110" s="1"/>
      <c r="F110" s="1"/>
    </row>
    <row r="111" spans="4:6" ht="15.6" customHeight="1" x14ac:dyDescent="0.15">
      <c r="D111" s="1"/>
      <c r="E111" s="1"/>
      <c r="F111" s="1"/>
    </row>
    <row r="112" spans="4:6" ht="15.6" customHeight="1" x14ac:dyDescent="0.15">
      <c r="D112" s="1"/>
      <c r="E112" s="1"/>
      <c r="F112" s="1"/>
    </row>
    <row r="113" spans="4:6" ht="15.6" customHeight="1" x14ac:dyDescent="0.15">
      <c r="D113" s="1"/>
      <c r="E113" s="1"/>
      <c r="F113" s="1"/>
    </row>
    <row r="114" spans="4:6" ht="15.6" customHeight="1" x14ac:dyDescent="0.15">
      <c r="D114" s="1"/>
      <c r="E114" s="1"/>
      <c r="F114" s="1"/>
    </row>
    <row r="115" spans="4:6" ht="15.6" customHeight="1" x14ac:dyDescent="0.15">
      <c r="D115" s="1"/>
      <c r="E115" s="1"/>
      <c r="F115" s="1"/>
    </row>
    <row r="116" spans="4:6" ht="15.6" customHeight="1" x14ac:dyDescent="0.15">
      <c r="D116" s="1"/>
      <c r="E116" s="1"/>
      <c r="F116" s="1"/>
    </row>
    <row r="117" spans="4:6" ht="15.6" customHeight="1" x14ac:dyDescent="0.15">
      <c r="D117" s="1"/>
      <c r="E117" s="1"/>
      <c r="F117" s="1"/>
    </row>
    <row r="118" spans="4:6" ht="15.6" customHeight="1" x14ac:dyDescent="0.15">
      <c r="D118" s="1"/>
      <c r="E118" s="1"/>
      <c r="F118" s="1"/>
    </row>
    <row r="119" spans="4:6" ht="15.6" customHeight="1" x14ac:dyDescent="0.15">
      <c r="D119" s="1"/>
      <c r="E119" s="1"/>
      <c r="F119" s="1"/>
    </row>
    <row r="120" spans="4:6" ht="20.25" customHeight="1" x14ac:dyDescent="0.15">
      <c r="D120" s="1"/>
      <c r="E120" s="1"/>
      <c r="F120" s="1"/>
    </row>
    <row r="121" spans="4:6" ht="15.6" customHeight="1" x14ac:dyDescent="0.15">
      <c r="D121" s="1"/>
      <c r="E121" s="1"/>
      <c r="F121" s="1"/>
    </row>
    <row r="122" spans="4:6" ht="15.6" customHeight="1" x14ac:dyDescent="0.15">
      <c r="D122" s="1"/>
      <c r="E122" s="1"/>
      <c r="F122" s="1"/>
    </row>
    <row r="123" spans="4:6" ht="15.6" customHeight="1" x14ac:dyDescent="0.15">
      <c r="D123" s="1"/>
      <c r="E123" s="1"/>
      <c r="F123" s="1"/>
    </row>
    <row r="124" spans="4:6" ht="15.6" customHeight="1" x14ac:dyDescent="0.15">
      <c r="D124" s="1"/>
      <c r="E124" s="1"/>
      <c r="F124" s="1"/>
    </row>
    <row r="125" spans="4:6" ht="15.6" customHeight="1" x14ac:dyDescent="0.15">
      <c r="D125" s="1"/>
      <c r="E125" s="1"/>
      <c r="F125" s="1"/>
    </row>
    <row r="126" spans="4:6" ht="15.6" customHeight="1" x14ac:dyDescent="0.15">
      <c r="D126" s="1"/>
      <c r="E126" s="1"/>
      <c r="F126" s="1"/>
    </row>
    <row r="127" spans="4:6" ht="15.6" customHeight="1" x14ac:dyDescent="0.15">
      <c r="D127" s="1"/>
      <c r="E127" s="1"/>
      <c r="F127" s="1"/>
    </row>
    <row r="128" spans="4:6" ht="15.6" customHeight="1" x14ac:dyDescent="0.15">
      <c r="D128" s="1"/>
      <c r="E128" s="1"/>
      <c r="F128" s="1"/>
    </row>
    <row r="129" spans="4:6" ht="15.6" customHeight="1" x14ac:dyDescent="0.15">
      <c r="D129" s="1"/>
      <c r="E129" s="1"/>
      <c r="F129" s="1"/>
    </row>
  </sheetData>
  <mergeCells count="113">
    <mergeCell ref="A11:B13"/>
    <mergeCell ref="H11:H13"/>
    <mergeCell ref="J11:K11"/>
    <mergeCell ref="J12:K12"/>
    <mergeCell ref="J13:K13"/>
    <mergeCell ref="A14:A19"/>
    <mergeCell ref="B14:B16"/>
    <mergeCell ref="B17:B19"/>
    <mergeCell ref="A1:G1"/>
    <mergeCell ref="A3:E3"/>
    <mergeCell ref="A6:D6"/>
    <mergeCell ref="H6:J6"/>
    <mergeCell ref="A10:B10"/>
    <mergeCell ref="C10:D10"/>
    <mergeCell ref="J10:K10"/>
    <mergeCell ref="A20:B22"/>
    <mergeCell ref="H20:K20"/>
    <mergeCell ref="J21:K21"/>
    <mergeCell ref="H22:H24"/>
    <mergeCell ref="J22:K22"/>
    <mergeCell ref="A23:B25"/>
    <mergeCell ref="J23:K23"/>
    <mergeCell ref="J24:K24"/>
    <mergeCell ref="H25:H27"/>
    <mergeCell ref="J25:K25"/>
    <mergeCell ref="A33:E33"/>
    <mergeCell ref="A34:B34"/>
    <mergeCell ref="H34:I34"/>
    <mergeCell ref="A35:B35"/>
    <mergeCell ref="H35:I35"/>
    <mergeCell ref="H36:I36"/>
    <mergeCell ref="A26:B28"/>
    <mergeCell ref="J26:K26"/>
    <mergeCell ref="J27:K27"/>
    <mergeCell ref="H28:H30"/>
    <mergeCell ref="J28:K28"/>
    <mergeCell ref="A29:B31"/>
    <mergeCell ref="J29:K29"/>
    <mergeCell ref="J30:K30"/>
    <mergeCell ref="H40:I40"/>
    <mergeCell ref="A41:B41"/>
    <mergeCell ref="H41:I41"/>
    <mergeCell ref="H42:I42"/>
    <mergeCell ref="H43:I43"/>
    <mergeCell ref="A44:B44"/>
    <mergeCell ref="A37:B37"/>
    <mergeCell ref="H37:I37"/>
    <mergeCell ref="A38:B38"/>
    <mergeCell ref="H38:I38"/>
    <mergeCell ref="A39:B39"/>
    <mergeCell ref="H39:I39"/>
    <mergeCell ref="A50:B50"/>
    <mergeCell ref="H50:I50"/>
    <mergeCell ref="A51:B51"/>
    <mergeCell ref="H51:I51"/>
    <mergeCell ref="H48:I48"/>
    <mergeCell ref="A52:B52"/>
    <mergeCell ref="H52:I52"/>
    <mergeCell ref="A45:B45"/>
    <mergeCell ref="H44:I44"/>
    <mergeCell ref="A46:B46"/>
    <mergeCell ref="A47:B47"/>
    <mergeCell ref="A48:B48"/>
    <mergeCell ref="A49:B49"/>
    <mergeCell ref="A58:B58"/>
    <mergeCell ref="H58:I58"/>
    <mergeCell ref="A59:B59"/>
    <mergeCell ref="H59:I59"/>
    <mergeCell ref="A60:B60"/>
    <mergeCell ref="H60:I60"/>
    <mergeCell ref="H53:I53"/>
    <mergeCell ref="A54:B54"/>
    <mergeCell ref="A55:B55"/>
    <mergeCell ref="A56:B56"/>
    <mergeCell ref="H56:I56"/>
    <mergeCell ref="A57:B57"/>
    <mergeCell ref="H57:I57"/>
    <mergeCell ref="H54:I54"/>
    <mergeCell ref="A64:B64"/>
    <mergeCell ref="H64:I64"/>
    <mergeCell ref="A65:B65"/>
    <mergeCell ref="H65:I65"/>
    <mergeCell ref="H66:I66"/>
    <mergeCell ref="H67:I67"/>
    <mergeCell ref="A61:B61"/>
    <mergeCell ref="H61:I61"/>
    <mergeCell ref="A62:B62"/>
    <mergeCell ref="H62:I62"/>
    <mergeCell ref="A63:B63"/>
    <mergeCell ref="H63:I63"/>
    <mergeCell ref="A82:B82"/>
    <mergeCell ref="A74:B74"/>
    <mergeCell ref="H74:I74"/>
    <mergeCell ref="H75:I75"/>
    <mergeCell ref="H76:I76"/>
    <mergeCell ref="A68:B68"/>
    <mergeCell ref="H68:I68"/>
    <mergeCell ref="A69:B69"/>
    <mergeCell ref="H69:I69"/>
    <mergeCell ref="A70:B70"/>
    <mergeCell ref="H70:I70"/>
    <mergeCell ref="H81:I81"/>
    <mergeCell ref="H77:I77"/>
    <mergeCell ref="A78:B78"/>
    <mergeCell ref="H78:I78"/>
    <mergeCell ref="A79:B79"/>
    <mergeCell ref="A80:B80"/>
    <mergeCell ref="H79:I79"/>
    <mergeCell ref="A71:B71"/>
    <mergeCell ref="H71:I71"/>
    <mergeCell ref="A72:B72"/>
    <mergeCell ref="H72:I72"/>
    <mergeCell ref="H73:I73"/>
  </mergeCells>
  <phoneticPr fontId="2"/>
  <pageMargins left="0.78740157480314965" right="0.78740157480314965" top="0.39370078740157483" bottom="0.39370078740157483" header="0.51181102362204722" footer="0.19685039370078741"/>
  <pageSetup paperSize="9" firstPageNumber="429" orientation="portrait" useFirstPageNumber="1" horizontalDpi="300" verticalDpi="300" r:id="rId1"/>
  <headerFooter scaleWithDoc="0" alignWithMargins="0">
    <oddFooter>&amp;C- &amp;P -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7"/>
  <sheetViews>
    <sheetView zoomScale="200" zoomScaleNormal="200" zoomScaleSheetLayoutView="130" workbookViewId="0">
      <selection activeCell="M18" sqref="M18"/>
    </sheetView>
  </sheetViews>
  <sheetFormatPr defaultColWidth="8.625" defaultRowHeight="15.6" customHeight="1" x14ac:dyDescent="0.15"/>
  <cols>
    <col min="1" max="1" width="6.5" style="1" customWidth="1"/>
    <col min="2" max="2" width="8.625" style="1" customWidth="1"/>
    <col min="3" max="3" width="3.375" style="1" customWidth="1"/>
    <col min="4" max="4" width="7.5" style="3" customWidth="1"/>
    <col min="5" max="5" width="8.625" style="3" customWidth="1"/>
    <col min="6" max="6" width="7.5" style="3" customWidth="1"/>
    <col min="7" max="7" width="1.75" style="1" customWidth="1"/>
    <col min="8" max="8" width="6.625" style="1" customWidth="1"/>
    <col min="9" max="9" width="8.625" style="1" customWidth="1"/>
    <col min="10" max="10" width="3.25" style="1" customWidth="1"/>
    <col min="11" max="11" width="7.5" style="1" customWidth="1"/>
    <col min="12" max="12" width="9.125" style="1" customWidth="1"/>
    <col min="13" max="13" width="7.5" style="1" customWidth="1"/>
    <col min="14" max="16384" width="8.625" style="1"/>
  </cols>
  <sheetData>
    <row r="1" spans="1:13" ht="24.95" customHeight="1" x14ac:dyDescent="0.15">
      <c r="A1" s="393"/>
      <c r="B1" s="393"/>
      <c r="C1" s="393"/>
      <c r="D1" s="393"/>
      <c r="E1" s="393"/>
      <c r="F1" s="393"/>
      <c r="G1" s="393"/>
    </row>
    <row r="2" spans="1:13" ht="3.95" customHeight="1" x14ac:dyDescent="0.15">
      <c r="A2" s="191"/>
      <c r="B2" s="191"/>
      <c r="C2" s="191"/>
      <c r="D2" s="191"/>
      <c r="E2" s="191"/>
      <c r="F2" s="191"/>
      <c r="G2" s="191"/>
    </row>
    <row r="3" spans="1:13" ht="19.5" customHeight="1" x14ac:dyDescent="0.15">
      <c r="A3" s="379" t="s">
        <v>271</v>
      </c>
      <c r="B3" s="379"/>
      <c r="C3" s="379"/>
      <c r="D3" s="379"/>
      <c r="E3" s="379"/>
      <c r="F3" s="2"/>
      <c r="G3" s="3"/>
    </row>
    <row r="4" spans="1:13" ht="3.95" customHeight="1" x14ac:dyDescent="0.15">
      <c r="A4" s="8"/>
      <c r="B4" s="8"/>
      <c r="C4" s="8"/>
      <c r="D4" s="8"/>
      <c r="E4" s="8"/>
      <c r="F4" s="2"/>
      <c r="G4" s="3"/>
    </row>
    <row r="5" spans="1:13" ht="9.6" customHeight="1" x14ac:dyDescent="0.15">
      <c r="A5" s="127"/>
      <c r="B5" s="127"/>
      <c r="C5" s="127"/>
      <c r="D5" s="128"/>
      <c r="E5" s="128" t="s">
        <v>270</v>
      </c>
      <c r="F5" s="128"/>
      <c r="G5" s="128"/>
      <c r="H5" s="127"/>
      <c r="I5" s="127"/>
      <c r="J5" s="127"/>
      <c r="K5" s="128"/>
      <c r="L5" s="128" t="s">
        <v>270</v>
      </c>
      <c r="M5" s="139"/>
    </row>
    <row r="6" spans="1:13" ht="10.5" customHeight="1" x14ac:dyDescent="0.15">
      <c r="A6" s="380" t="s">
        <v>94</v>
      </c>
      <c r="B6" s="380"/>
      <c r="C6" s="380"/>
      <c r="D6" s="380"/>
      <c r="E6" s="128" t="s">
        <v>269</v>
      </c>
      <c r="F6" s="128"/>
      <c r="G6" s="128"/>
      <c r="H6" s="381" t="s">
        <v>95</v>
      </c>
      <c r="I6" s="381"/>
      <c r="J6" s="382"/>
      <c r="K6" s="127"/>
      <c r="L6" s="128" t="s">
        <v>269</v>
      </c>
      <c r="M6" s="139"/>
    </row>
    <row r="7" spans="1:13" ht="9.6" customHeight="1" x14ac:dyDescent="0.15">
      <c r="A7" s="127"/>
      <c r="B7" s="127"/>
      <c r="C7" s="127"/>
      <c r="D7" s="128"/>
      <c r="E7" s="128" t="s">
        <v>104</v>
      </c>
      <c r="F7" s="128"/>
      <c r="G7" s="128"/>
      <c r="H7" s="127"/>
      <c r="I7" s="127"/>
      <c r="J7" s="127"/>
      <c r="K7" s="128"/>
      <c r="L7" s="128" t="s">
        <v>104</v>
      </c>
      <c r="M7" s="139"/>
    </row>
    <row r="8" spans="1:13" ht="9.6" customHeight="1" x14ac:dyDescent="0.15">
      <c r="A8" s="127"/>
      <c r="B8" s="127"/>
      <c r="C8" s="127"/>
      <c r="D8" s="128" t="s">
        <v>237</v>
      </c>
      <c r="E8" s="128" t="s">
        <v>105</v>
      </c>
      <c r="F8" s="128"/>
      <c r="G8" s="128"/>
      <c r="H8" s="127"/>
      <c r="I8" s="127"/>
      <c r="J8" s="127"/>
      <c r="K8" s="128"/>
      <c r="L8" s="128" t="s">
        <v>77</v>
      </c>
      <c r="M8" s="139"/>
    </row>
    <row r="9" spans="1:13" ht="9.6" customHeight="1" x14ac:dyDescent="0.15">
      <c r="A9" s="160"/>
      <c r="B9" s="129"/>
      <c r="C9" s="129"/>
      <c r="D9" s="128"/>
      <c r="E9" s="128"/>
      <c r="F9" s="128"/>
      <c r="G9" s="128"/>
      <c r="H9" s="139"/>
      <c r="I9" s="139"/>
      <c r="J9" s="139"/>
      <c r="K9" s="128"/>
      <c r="L9" s="128"/>
      <c r="M9" s="139"/>
    </row>
    <row r="10" spans="1:13" ht="9.6" customHeight="1" x14ac:dyDescent="0.15">
      <c r="A10" s="383" t="s">
        <v>72</v>
      </c>
      <c r="B10" s="384"/>
      <c r="C10" s="372" t="s">
        <v>7</v>
      </c>
      <c r="D10" s="373"/>
      <c r="E10" s="130" t="s">
        <v>0</v>
      </c>
      <c r="F10" s="163"/>
      <c r="G10" s="128"/>
      <c r="H10" s="131" t="s">
        <v>12</v>
      </c>
      <c r="I10" s="130" t="s">
        <v>11</v>
      </c>
      <c r="J10" s="372" t="s">
        <v>8</v>
      </c>
      <c r="K10" s="373"/>
      <c r="L10" s="130" t="s">
        <v>9</v>
      </c>
      <c r="M10" s="139"/>
    </row>
    <row r="11" spans="1:13" ht="9.6" customHeight="1" x14ac:dyDescent="0.15">
      <c r="A11" s="385" t="s">
        <v>73</v>
      </c>
      <c r="B11" s="386"/>
      <c r="C11" s="132"/>
      <c r="D11" s="190">
        <f>SUM(D14,D17,D20,D23,D26,D29)</f>
        <v>1350</v>
      </c>
      <c r="E11" s="167">
        <f>SUM(E14,E17,E20,E23,E26,E29)</f>
        <v>3182647</v>
      </c>
      <c r="F11" s="161"/>
      <c r="G11" s="128"/>
      <c r="H11" s="367" t="s">
        <v>10</v>
      </c>
      <c r="I11" s="170">
        <f>SUM(J11:L11)</f>
        <v>17565</v>
      </c>
      <c r="J11" s="400">
        <v>9214</v>
      </c>
      <c r="K11" s="401"/>
      <c r="L11" s="166">
        <v>8351</v>
      </c>
      <c r="M11" s="139"/>
    </row>
    <row r="12" spans="1:13" ht="9.6" customHeight="1" x14ac:dyDescent="0.15">
      <c r="A12" s="356"/>
      <c r="B12" s="357"/>
      <c r="C12" s="133"/>
      <c r="D12" s="190">
        <f>SUM(D15,D18,D21,D24,D27,D30)</f>
        <v>0</v>
      </c>
      <c r="E12" s="167">
        <f>SUM(E15,E18,E21,E24,E27,E30)</f>
        <v>0</v>
      </c>
      <c r="F12" s="161"/>
      <c r="G12" s="128"/>
      <c r="H12" s="368"/>
      <c r="I12" s="168">
        <f>SUM(J12:L12)</f>
        <v>0</v>
      </c>
      <c r="J12" s="404">
        <v>0</v>
      </c>
      <c r="K12" s="405"/>
      <c r="L12" s="119">
        <v>0</v>
      </c>
      <c r="M12" s="139"/>
    </row>
    <row r="13" spans="1:13" ht="9.6" customHeight="1" x14ac:dyDescent="0.15">
      <c r="A13" s="356"/>
      <c r="B13" s="357"/>
      <c r="C13" s="133"/>
      <c r="D13" s="181">
        <f>SUM(D11-D12)</f>
        <v>1350</v>
      </c>
      <c r="E13" s="170">
        <f>SUM(E11-E12)</f>
        <v>3182647</v>
      </c>
      <c r="F13" s="161"/>
      <c r="G13" s="128"/>
      <c r="H13" s="369"/>
      <c r="I13" s="164">
        <f>SUM(J13:L13)</f>
        <v>17565</v>
      </c>
      <c r="J13" s="394">
        <f>SUM(J11-J12)</f>
        <v>9214</v>
      </c>
      <c r="K13" s="395"/>
      <c r="L13" s="164">
        <f>SUM(L11-L12)</f>
        <v>8351</v>
      </c>
      <c r="M13" s="139"/>
    </row>
    <row r="14" spans="1:13" ht="9.6" customHeight="1" x14ac:dyDescent="0.15">
      <c r="A14" s="356" t="s">
        <v>3</v>
      </c>
      <c r="B14" s="366" t="s">
        <v>6</v>
      </c>
      <c r="C14" s="135"/>
      <c r="D14" s="181">
        <v>507</v>
      </c>
      <c r="E14" s="170">
        <v>2918313</v>
      </c>
      <c r="F14" s="161"/>
      <c r="G14" s="128"/>
      <c r="H14" s="139"/>
      <c r="I14" s="139"/>
      <c r="J14" s="139"/>
      <c r="K14" s="139"/>
      <c r="L14" s="139"/>
      <c r="M14" s="139"/>
    </row>
    <row r="15" spans="1:13" ht="9.6" customHeight="1" x14ac:dyDescent="0.15">
      <c r="A15" s="356"/>
      <c r="B15" s="366"/>
      <c r="C15" s="135"/>
      <c r="D15" s="181">
        <v>0</v>
      </c>
      <c r="E15" s="170">
        <v>0</v>
      </c>
      <c r="F15" s="161"/>
      <c r="G15" s="128"/>
      <c r="H15" s="139"/>
      <c r="I15" s="139"/>
      <c r="J15" s="139"/>
      <c r="K15" s="139"/>
      <c r="L15" s="139"/>
      <c r="M15" s="139"/>
    </row>
    <row r="16" spans="1:13" ht="9.6" customHeight="1" x14ac:dyDescent="0.15">
      <c r="A16" s="356"/>
      <c r="B16" s="366"/>
      <c r="C16" s="135"/>
      <c r="D16" s="181">
        <f>SUM(D14-D15)</f>
        <v>507</v>
      </c>
      <c r="E16" s="170">
        <f>SUM(E14-E15)</f>
        <v>2918313</v>
      </c>
      <c r="F16" s="161"/>
      <c r="G16" s="128"/>
      <c r="H16" s="139"/>
      <c r="I16" s="139"/>
      <c r="J16" s="139"/>
      <c r="K16" s="139"/>
      <c r="L16" s="139"/>
      <c r="M16" s="139"/>
    </row>
    <row r="17" spans="1:13" ht="9.6" customHeight="1" x14ac:dyDescent="0.15">
      <c r="A17" s="365"/>
      <c r="B17" s="366" t="s">
        <v>5</v>
      </c>
      <c r="C17" s="135"/>
      <c r="D17" s="181">
        <v>603</v>
      </c>
      <c r="E17" s="170">
        <v>148046</v>
      </c>
      <c r="F17" s="161"/>
      <c r="G17" s="128"/>
      <c r="H17" s="139"/>
      <c r="I17" s="139"/>
      <c r="J17" s="139"/>
      <c r="K17" s="128"/>
      <c r="L17" s="128" t="s">
        <v>270</v>
      </c>
      <c r="M17" s="139"/>
    </row>
    <row r="18" spans="1:13" ht="9.6" customHeight="1" x14ac:dyDescent="0.15">
      <c r="A18" s="365"/>
      <c r="B18" s="366"/>
      <c r="C18" s="135"/>
      <c r="D18" s="181">
        <v>0</v>
      </c>
      <c r="E18" s="170">
        <v>0</v>
      </c>
      <c r="F18" s="161"/>
      <c r="G18" s="128"/>
      <c r="H18" s="139"/>
      <c r="I18" s="139"/>
      <c r="J18" s="139"/>
      <c r="K18" s="128"/>
      <c r="L18" s="128" t="s">
        <v>269</v>
      </c>
      <c r="M18" s="139"/>
    </row>
    <row r="19" spans="1:13" ht="9.6" customHeight="1" x14ac:dyDescent="0.15">
      <c r="A19" s="365"/>
      <c r="B19" s="366"/>
      <c r="C19" s="135"/>
      <c r="D19" s="181">
        <f>SUM(D17-D18)</f>
        <v>603</v>
      </c>
      <c r="E19" s="170">
        <f>SUM(E17-E18)</f>
        <v>148046</v>
      </c>
      <c r="F19" s="161"/>
      <c r="G19" s="128"/>
      <c r="H19" s="139"/>
      <c r="I19" s="139"/>
      <c r="J19" s="139"/>
      <c r="K19" s="128"/>
      <c r="L19" s="128" t="s">
        <v>104</v>
      </c>
      <c r="M19" s="139"/>
    </row>
    <row r="20" spans="1:13" ht="11.1" customHeight="1" x14ac:dyDescent="0.15">
      <c r="A20" s="365" t="s">
        <v>4</v>
      </c>
      <c r="B20" s="357"/>
      <c r="C20" s="133"/>
      <c r="D20" s="181">
        <v>240</v>
      </c>
      <c r="E20" s="170">
        <v>116288</v>
      </c>
      <c r="F20" s="161"/>
      <c r="G20" s="128"/>
      <c r="H20" s="371" t="s">
        <v>96</v>
      </c>
      <c r="I20" s="371"/>
      <c r="J20" s="371"/>
      <c r="K20" s="371"/>
      <c r="L20" s="128"/>
      <c r="M20" s="139"/>
    </row>
    <row r="21" spans="1:13" ht="9.6" customHeight="1" x14ac:dyDescent="0.15">
      <c r="A21" s="365"/>
      <c r="B21" s="357"/>
      <c r="C21" s="133"/>
      <c r="D21" s="181">
        <v>0</v>
      </c>
      <c r="E21" s="170">
        <v>0</v>
      </c>
      <c r="F21" s="161"/>
      <c r="G21" s="128"/>
      <c r="H21" s="165"/>
      <c r="I21" s="130" t="s">
        <v>71</v>
      </c>
      <c r="J21" s="372" t="s">
        <v>69</v>
      </c>
      <c r="K21" s="373"/>
      <c r="L21" s="130" t="s">
        <v>70</v>
      </c>
      <c r="M21" s="139"/>
    </row>
    <row r="22" spans="1:13" ht="9.6" customHeight="1" x14ac:dyDescent="0.15">
      <c r="A22" s="365"/>
      <c r="B22" s="357"/>
      <c r="C22" s="133"/>
      <c r="D22" s="181">
        <f>SUM(D20-D21)</f>
        <v>240</v>
      </c>
      <c r="E22" s="170">
        <f>SUM(E20-E21)</f>
        <v>116288</v>
      </c>
      <c r="F22" s="161"/>
      <c r="G22" s="128"/>
      <c r="H22" s="374" t="s">
        <v>79</v>
      </c>
      <c r="I22" s="166">
        <f t="shared" ref="I22:I30" si="0">SUM(J22:L22)</f>
        <v>0</v>
      </c>
      <c r="J22" s="400">
        <v>0</v>
      </c>
      <c r="K22" s="401"/>
      <c r="L22" s="166">
        <v>0</v>
      </c>
      <c r="M22" s="139"/>
    </row>
    <row r="23" spans="1:13" ht="9.6" customHeight="1" x14ac:dyDescent="0.15">
      <c r="A23" s="356" t="s">
        <v>74</v>
      </c>
      <c r="B23" s="357"/>
      <c r="C23" s="133"/>
      <c r="D23" s="181">
        <v>0</v>
      </c>
      <c r="E23" s="170">
        <v>0</v>
      </c>
      <c r="F23" s="161"/>
      <c r="G23" s="128"/>
      <c r="H23" s="375"/>
      <c r="I23" s="167">
        <f t="shared" si="0"/>
        <v>0</v>
      </c>
      <c r="J23" s="402">
        <v>0</v>
      </c>
      <c r="K23" s="403"/>
      <c r="L23" s="167">
        <v>0</v>
      </c>
      <c r="M23" s="139"/>
    </row>
    <row r="24" spans="1:13" ht="9.6" customHeight="1" x14ac:dyDescent="0.15">
      <c r="A24" s="356"/>
      <c r="B24" s="357"/>
      <c r="C24" s="133"/>
      <c r="D24" s="181">
        <v>0</v>
      </c>
      <c r="E24" s="170">
        <v>0</v>
      </c>
      <c r="F24" s="161"/>
      <c r="G24" s="128"/>
      <c r="H24" s="376"/>
      <c r="I24" s="168">
        <f t="shared" si="0"/>
        <v>0</v>
      </c>
      <c r="J24" s="396">
        <f>SUM(J22-J23)</f>
        <v>0</v>
      </c>
      <c r="K24" s="397"/>
      <c r="L24" s="167">
        <f>SUM(L22-L23)</f>
        <v>0</v>
      </c>
      <c r="M24" s="139"/>
    </row>
    <row r="25" spans="1:13" ht="9.6" customHeight="1" x14ac:dyDescent="0.15">
      <c r="A25" s="356"/>
      <c r="B25" s="357"/>
      <c r="C25" s="133"/>
      <c r="D25" s="181">
        <f>D23-D24</f>
        <v>0</v>
      </c>
      <c r="E25" s="170">
        <f>E23-E24</f>
        <v>0</v>
      </c>
      <c r="F25" s="161"/>
      <c r="G25" s="128"/>
      <c r="H25" s="359" t="s">
        <v>75</v>
      </c>
      <c r="I25" s="170">
        <f t="shared" si="0"/>
        <v>2210</v>
      </c>
      <c r="J25" s="396">
        <v>1105</v>
      </c>
      <c r="K25" s="397"/>
      <c r="L25" s="168">
        <f>J25</f>
        <v>1105</v>
      </c>
      <c r="M25" s="139"/>
    </row>
    <row r="26" spans="1:13" ht="9.6" customHeight="1" x14ac:dyDescent="0.15">
      <c r="A26" s="356" t="s">
        <v>1</v>
      </c>
      <c r="B26" s="357"/>
      <c r="C26" s="169"/>
      <c r="D26" s="181">
        <v>0</v>
      </c>
      <c r="E26" s="170">
        <v>0</v>
      </c>
      <c r="F26" s="161"/>
      <c r="G26" s="128"/>
      <c r="H26" s="360"/>
      <c r="I26" s="168">
        <f t="shared" si="0"/>
        <v>0</v>
      </c>
      <c r="J26" s="396">
        <v>0</v>
      </c>
      <c r="K26" s="397"/>
      <c r="L26" s="168">
        <f>J26</f>
        <v>0</v>
      </c>
      <c r="M26" s="139"/>
    </row>
    <row r="27" spans="1:13" ht="9.6" customHeight="1" x14ac:dyDescent="0.15">
      <c r="A27" s="356"/>
      <c r="B27" s="357"/>
      <c r="C27" s="133"/>
      <c r="D27" s="181">
        <v>0</v>
      </c>
      <c r="E27" s="170">
        <v>0</v>
      </c>
      <c r="F27" s="161"/>
      <c r="G27" s="128"/>
      <c r="H27" s="377"/>
      <c r="I27" s="168">
        <f t="shared" si="0"/>
        <v>2210</v>
      </c>
      <c r="J27" s="396">
        <f>SUM(J25-J26)</f>
        <v>1105</v>
      </c>
      <c r="K27" s="397"/>
      <c r="L27" s="168">
        <f>SUM(L25-L26)</f>
        <v>1105</v>
      </c>
      <c r="M27" s="139"/>
    </row>
    <row r="28" spans="1:13" ht="9.6" customHeight="1" x14ac:dyDescent="0.15">
      <c r="A28" s="356"/>
      <c r="B28" s="357"/>
      <c r="C28" s="133"/>
      <c r="D28" s="181">
        <v>0</v>
      </c>
      <c r="E28" s="170">
        <v>0</v>
      </c>
      <c r="F28" s="161"/>
      <c r="G28" s="128"/>
      <c r="H28" s="359" t="s">
        <v>76</v>
      </c>
      <c r="I28" s="168">
        <f t="shared" si="0"/>
        <v>0</v>
      </c>
      <c r="J28" s="396">
        <v>0</v>
      </c>
      <c r="K28" s="397"/>
      <c r="L28" s="168">
        <v>0</v>
      </c>
      <c r="M28" s="139"/>
    </row>
    <row r="29" spans="1:13" ht="9.6" customHeight="1" x14ac:dyDescent="0.15">
      <c r="A29" s="356" t="s">
        <v>2</v>
      </c>
      <c r="B29" s="357"/>
      <c r="C29" s="133"/>
      <c r="D29" s="181">
        <v>0</v>
      </c>
      <c r="E29" s="170">
        <v>0</v>
      </c>
      <c r="F29" s="161"/>
      <c r="G29" s="128"/>
      <c r="H29" s="360"/>
      <c r="I29" s="168">
        <f t="shared" si="0"/>
        <v>0</v>
      </c>
      <c r="J29" s="396">
        <v>0</v>
      </c>
      <c r="K29" s="397"/>
      <c r="L29" s="168">
        <v>0</v>
      </c>
      <c r="M29" s="139"/>
    </row>
    <row r="30" spans="1:13" ht="9.6" customHeight="1" x14ac:dyDescent="0.15">
      <c r="A30" s="356"/>
      <c r="B30" s="357"/>
      <c r="C30" s="133"/>
      <c r="D30" s="181">
        <v>0</v>
      </c>
      <c r="E30" s="170">
        <v>0</v>
      </c>
      <c r="F30" s="161"/>
      <c r="G30" s="128"/>
      <c r="H30" s="361"/>
      <c r="I30" s="164">
        <f t="shared" si="0"/>
        <v>0</v>
      </c>
      <c r="J30" s="394">
        <v>0</v>
      </c>
      <c r="K30" s="395"/>
      <c r="L30" s="164">
        <v>0</v>
      </c>
      <c r="M30" s="139"/>
    </row>
    <row r="31" spans="1:13" ht="9.6" customHeight="1" x14ac:dyDescent="0.15">
      <c r="A31" s="362"/>
      <c r="B31" s="363"/>
      <c r="C31" s="134"/>
      <c r="D31" s="182">
        <f>SUM(D29-D30)</f>
        <v>0</v>
      </c>
      <c r="E31" s="164">
        <f>SUM(E29-E30)</f>
        <v>0</v>
      </c>
      <c r="F31" s="128"/>
      <c r="G31" s="128"/>
      <c r="H31" s="139"/>
      <c r="I31" s="139"/>
      <c r="J31" s="139"/>
      <c r="K31" s="139"/>
      <c r="L31" s="139"/>
      <c r="M31" s="139"/>
    </row>
    <row r="32" spans="1:13" ht="9" customHeight="1" x14ac:dyDescent="0.15">
      <c r="A32" s="139"/>
      <c r="B32" s="139"/>
      <c r="C32" s="139"/>
      <c r="D32" s="128"/>
      <c r="E32" s="128"/>
      <c r="F32" s="128"/>
      <c r="G32" s="161"/>
      <c r="H32" s="139"/>
      <c r="I32" s="139"/>
      <c r="J32" s="139"/>
      <c r="K32" s="139"/>
      <c r="L32" s="139"/>
      <c r="M32" s="139"/>
    </row>
    <row r="33" spans="1:13" ht="10.5" customHeight="1" x14ac:dyDescent="0.15">
      <c r="A33" s="348" t="s">
        <v>97</v>
      </c>
      <c r="B33" s="348"/>
      <c r="C33" s="348"/>
      <c r="D33" s="348"/>
      <c r="E33" s="349"/>
      <c r="F33" s="128" t="s">
        <v>106</v>
      </c>
      <c r="G33" s="139"/>
      <c r="H33" s="139"/>
      <c r="I33" s="139"/>
      <c r="J33" s="139"/>
      <c r="K33" s="139"/>
      <c r="L33" s="139"/>
      <c r="M33" s="139"/>
    </row>
    <row r="34" spans="1:13" ht="9" customHeight="1" x14ac:dyDescent="0.15">
      <c r="A34" s="350" t="s">
        <v>213</v>
      </c>
      <c r="B34" s="351"/>
      <c r="C34" s="136" t="s">
        <v>238</v>
      </c>
      <c r="D34" s="137" t="s">
        <v>11</v>
      </c>
      <c r="E34" s="120" t="s">
        <v>69</v>
      </c>
      <c r="F34" s="121" t="s">
        <v>70</v>
      </c>
      <c r="G34" s="139"/>
      <c r="H34" s="350" t="s">
        <v>213</v>
      </c>
      <c r="I34" s="351"/>
      <c r="J34" s="136" t="s">
        <v>238</v>
      </c>
      <c r="K34" s="137" t="s">
        <v>11</v>
      </c>
      <c r="L34" s="120" t="s">
        <v>69</v>
      </c>
      <c r="M34" s="121" t="s">
        <v>70</v>
      </c>
    </row>
    <row r="35" spans="1:13" ht="9" customHeight="1" x14ac:dyDescent="0.15">
      <c r="A35" s="352" t="s">
        <v>13</v>
      </c>
      <c r="B35" s="353"/>
      <c r="C35" s="153"/>
      <c r="D35" s="154">
        <f>SUM(D36+K81)</f>
        <v>11719</v>
      </c>
      <c r="E35" s="154">
        <f>SUM(E36+L81)</f>
        <v>4591</v>
      </c>
      <c r="F35" s="155">
        <f>SUM(F36+M81)</f>
        <v>7128</v>
      </c>
      <c r="G35" s="139"/>
      <c r="H35" s="391" t="s">
        <v>43</v>
      </c>
      <c r="I35" s="392"/>
      <c r="J35" s="124">
        <v>264</v>
      </c>
      <c r="K35" s="140">
        <f>SUM(L35,M35)</f>
        <v>0</v>
      </c>
      <c r="L35" s="172">
        <v>0</v>
      </c>
      <c r="M35" s="173">
        <v>0</v>
      </c>
    </row>
    <row r="36" spans="1:13" ht="9" customHeight="1" x14ac:dyDescent="0.15">
      <c r="A36" s="184" t="s">
        <v>214</v>
      </c>
      <c r="B36" s="225"/>
      <c r="C36" s="157"/>
      <c r="D36" s="158">
        <f>SUM(D37+D49+D56+D67+K37+K53+K63+K72+K80)</f>
        <v>11719</v>
      </c>
      <c r="E36" s="174">
        <f>SUM(E37+E49+E56+E67+L37+L53+L63+L72+L80)</f>
        <v>4591</v>
      </c>
      <c r="F36" s="155">
        <f>SUM(F37+F49+F56+F67+M37+M53+M63+M72+M80)</f>
        <v>7128</v>
      </c>
      <c r="G36" s="139"/>
      <c r="H36" s="338" t="s">
        <v>44</v>
      </c>
      <c r="I36" s="339"/>
      <c r="J36" s="125">
        <v>265</v>
      </c>
      <c r="K36" s="141">
        <f>SUM(L36,M36)</f>
        <v>0</v>
      </c>
      <c r="L36" s="146">
        <v>0</v>
      </c>
      <c r="M36" s="147">
        <v>0</v>
      </c>
    </row>
    <row r="37" spans="1:13" ht="9" customHeight="1" x14ac:dyDescent="0.15">
      <c r="A37" s="338" t="s">
        <v>100</v>
      </c>
      <c r="B37" s="345"/>
      <c r="C37" s="125"/>
      <c r="D37" s="141">
        <f>SUM(D38:D48)</f>
        <v>1102</v>
      </c>
      <c r="E37" s="146">
        <f>SUM(E38:E48)</f>
        <v>237</v>
      </c>
      <c r="F37" s="147">
        <f>SUM(F38:F48)</f>
        <v>865</v>
      </c>
      <c r="G37" s="139"/>
      <c r="H37" s="338" t="s">
        <v>45</v>
      </c>
      <c r="I37" s="345"/>
      <c r="J37" s="125"/>
      <c r="K37" s="141">
        <f>SUM(K38:K52)</f>
        <v>1272</v>
      </c>
      <c r="L37" s="146">
        <f>SUM(L38:L52)</f>
        <v>0</v>
      </c>
      <c r="M37" s="147">
        <f>SUM(M38:M52)</f>
        <v>1272</v>
      </c>
    </row>
    <row r="38" spans="1:13" ht="9" customHeight="1" x14ac:dyDescent="0.15">
      <c r="A38" s="346" t="s">
        <v>14</v>
      </c>
      <c r="B38" s="347"/>
      <c r="C38" s="125">
        <v>11</v>
      </c>
      <c r="D38" s="141">
        <f t="shared" ref="D38:D48" si="1">SUM(E38,F38)</f>
        <v>0</v>
      </c>
      <c r="E38" s="146">
        <v>0</v>
      </c>
      <c r="F38" s="147">
        <v>0</v>
      </c>
      <c r="G38" s="139"/>
      <c r="H38" s="338" t="s">
        <v>46</v>
      </c>
      <c r="I38" s="345"/>
      <c r="J38" s="125">
        <v>271</v>
      </c>
      <c r="K38" s="141">
        <f t="shared" ref="K38:K52" si="2">SUM(L38,M38)</f>
        <v>0</v>
      </c>
      <c r="L38" s="146">
        <v>0</v>
      </c>
      <c r="M38" s="147">
        <v>0</v>
      </c>
    </row>
    <row r="39" spans="1:13" ht="9" customHeight="1" x14ac:dyDescent="0.15">
      <c r="A39" s="346" t="s">
        <v>15</v>
      </c>
      <c r="B39" s="347"/>
      <c r="C39" s="125">
        <v>21</v>
      </c>
      <c r="D39" s="141">
        <f t="shared" si="1"/>
        <v>5</v>
      </c>
      <c r="E39" s="146">
        <v>0</v>
      </c>
      <c r="F39" s="147">
        <v>5</v>
      </c>
      <c r="G39" s="139"/>
      <c r="H39" s="338" t="s">
        <v>239</v>
      </c>
      <c r="I39" s="345"/>
      <c r="J39" s="125">
        <v>281</v>
      </c>
      <c r="K39" s="141">
        <f t="shared" si="2"/>
        <v>295</v>
      </c>
      <c r="L39" s="146">
        <v>0</v>
      </c>
      <c r="M39" s="147">
        <v>295</v>
      </c>
    </row>
    <row r="40" spans="1:13" ht="9" customHeight="1" x14ac:dyDescent="0.15">
      <c r="A40" s="189" t="s">
        <v>240</v>
      </c>
      <c r="B40" s="186"/>
      <c r="C40" s="125">
        <v>22</v>
      </c>
      <c r="D40" s="141">
        <f t="shared" si="1"/>
        <v>0</v>
      </c>
      <c r="E40" s="146">
        <v>0</v>
      </c>
      <c r="F40" s="147">
        <v>0</v>
      </c>
      <c r="G40" s="139"/>
      <c r="H40" s="338" t="s">
        <v>47</v>
      </c>
      <c r="I40" s="345"/>
      <c r="J40" s="125">
        <v>291</v>
      </c>
      <c r="K40" s="141">
        <f t="shared" si="2"/>
        <v>0</v>
      </c>
      <c r="L40" s="146">
        <v>0</v>
      </c>
      <c r="M40" s="147">
        <v>0</v>
      </c>
    </row>
    <row r="41" spans="1:13" ht="9" customHeight="1" x14ac:dyDescent="0.15">
      <c r="A41" s="346" t="s">
        <v>16</v>
      </c>
      <c r="B41" s="347"/>
      <c r="C41" s="125">
        <v>23</v>
      </c>
      <c r="D41" s="141">
        <f t="shared" si="1"/>
        <v>0</v>
      </c>
      <c r="E41" s="146">
        <v>0</v>
      </c>
      <c r="F41" s="147">
        <v>0</v>
      </c>
      <c r="G41" s="139"/>
      <c r="H41" s="338" t="s">
        <v>215</v>
      </c>
      <c r="I41" s="345"/>
      <c r="J41" s="125">
        <v>301</v>
      </c>
      <c r="K41" s="141">
        <f t="shared" si="2"/>
        <v>571</v>
      </c>
      <c r="L41" s="146">
        <v>0</v>
      </c>
      <c r="M41" s="147">
        <v>571</v>
      </c>
    </row>
    <row r="42" spans="1:13" ht="9" customHeight="1" x14ac:dyDescent="0.15">
      <c r="A42" s="189" t="s">
        <v>81</v>
      </c>
      <c r="B42" s="186"/>
      <c r="C42" s="125">
        <v>24</v>
      </c>
      <c r="D42" s="141">
        <f t="shared" si="1"/>
        <v>0</v>
      </c>
      <c r="E42" s="146">
        <v>0</v>
      </c>
      <c r="F42" s="147">
        <v>0</v>
      </c>
      <c r="G42" s="139"/>
      <c r="H42" s="338" t="s">
        <v>48</v>
      </c>
      <c r="I42" s="345"/>
      <c r="J42" s="125">
        <v>311</v>
      </c>
      <c r="K42" s="141">
        <f t="shared" si="2"/>
        <v>0</v>
      </c>
      <c r="L42" s="146">
        <v>0</v>
      </c>
      <c r="M42" s="147">
        <v>0</v>
      </c>
    </row>
    <row r="43" spans="1:13" ht="9" customHeight="1" x14ac:dyDescent="0.15">
      <c r="A43" s="148" t="s">
        <v>107</v>
      </c>
      <c r="B43" s="149"/>
      <c r="C43" s="159">
        <v>31</v>
      </c>
      <c r="D43" s="150">
        <f t="shared" si="1"/>
        <v>155</v>
      </c>
      <c r="E43" s="146">
        <v>0</v>
      </c>
      <c r="F43" s="147">
        <v>155</v>
      </c>
      <c r="G43" s="139"/>
      <c r="H43" s="338" t="s">
        <v>241</v>
      </c>
      <c r="I43" s="345"/>
      <c r="J43" s="125">
        <v>320</v>
      </c>
      <c r="K43" s="141">
        <f t="shared" si="2"/>
        <v>281</v>
      </c>
      <c r="L43" s="146">
        <v>0</v>
      </c>
      <c r="M43" s="147">
        <v>281</v>
      </c>
    </row>
    <row r="44" spans="1:13" ht="9" customHeight="1" x14ac:dyDescent="0.15">
      <c r="A44" s="346" t="s">
        <v>17</v>
      </c>
      <c r="B44" s="347"/>
      <c r="C44" s="125">
        <v>41</v>
      </c>
      <c r="D44" s="141">
        <f t="shared" si="1"/>
        <v>0</v>
      </c>
      <c r="E44" s="146">
        <v>0</v>
      </c>
      <c r="F44" s="147">
        <v>0</v>
      </c>
      <c r="G44" s="139"/>
      <c r="H44" s="338" t="s">
        <v>242</v>
      </c>
      <c r="I44" s="345"/>
      <c r="J44" s="125">
        <v>321</v>
      </c>
      <c r="K44" s="141">
        <f t="shared" si="2"/>
        <v>0</v>
      </c>
      <c r="L44" s="146">
        <v>0</v>
      </c>
      <c r="M44" s="147">
        <v>0</v>
      </c>
    </row>
    <row r="45" spans="1:13" ht="9" customHeight="1" x14ac:dyDescent="0.15">
      <c r="A45" s="331" t="s">
        <v>82</v>
      </c>
      <c r="B45" s="332"/>
      <c r="C45" s="125">
        <v>51</v>
      </c>
      <c r="D45" s="141">
        <f t="shared" si="1"/>
        <v>5</v>
      </c>
      <c r="E45" s="146">
        <v>5</v>
      </c>
      <c r="F45" s="147">
        <v>0</v>
      </c>
      <c r="G45" s="139"/>
      <c r="H45" s="185" t="s">
        <v>50</v>
      </c>
      <c r="I45" s="186"/>
      <c r="J45" s="125">
        <v>322</v>
      </c>
      <c r="K45" s="141">
        <f t="shared" si="2"/>
        <v>125</v>
      </c>
      <c r="L45" s="146">
        <v>0</v>
      </c>
      <c r="M45" s="147">
        <v>125</v>
      </c>
    </row>
    <row r="46" spans="1:13" ht="9" customHeight="1" x14ac:dyDescent="0.15">
      <c r="A46" s="346" t="s">
        <v>18</v>
      </c>
      <c r="B46" s="347"/>
      <c r="C46" s="125">
        <v>61</v>
      </c>
      <c r="D46" s="141">
        <f t="shared" si="1"/>
        <v>0</v>
      </c>
      <c r="E46" s="146">
        <v>0</v>
      </c>
      <c r="F46" s="147">
        <v>0</v>
      </c>
      <c r="G46" s="139"/>
      <c r="H46" s="185" t="s">
        <v>51</v>
      </c>
      <c r="I46" s="186"/>
      <c r="J46" s="125">
        <v>323</v>
      </c>
      <c r="K46" s="141">
        <f t="shared" si="2"/>
        <v>0</v>
      </c>
      <c r="L46" s="146">
        <v>0</v>
      </c>
      <c r="M46" s="147">
        <v>0</v>
      </c>
    </row>
    <row r="47" spans="1:13" ht="9" customHeight="1" x14ac:dyDescent="0.15">
      <c r="A47" s="331" t="s">
        <v>90</v>
      </c>
      <c r="B47" s="332"/>
      <c r="C47" s="125">
        <v>71</v>
      </c>
      <c r="D47" s="141">
        <f t="shared" si="1"/>
        <v>439</v>
      </c>
      <c r="E47" s="146">
        <v>71</v>
      </c>
      <c r="F47" s="147">
        <v>368</v>
      </c>
      <c r="G47" s="139"/>
      <c r="H47" s="185" t="s">
        <v>49</v>
      </c>
      <c r="I47" s="186"/>
      <c r="J47" s="125">
        <v>324</v>
      </c>
      <c r="K47" s="141">
        <f t="shared" si="2"/>
        <v>0</v>
      </c>
      <c r="L47" s="146">
        <v>0</v>
      </c>
      <c r="M47" s="147">
        <v>0</v>
      </c>
    </row>
    <row r="48" spans="1:13" ht="9" customHeight="1" x14ac:dyDescent="0.15">
      <c r="A48" s="335" t="s">
        <v>98</v>
      </c>
      <c r="B48" s="336"/>
      <c r="C48" s="179">
        <v>81</v>
      </c>
      <c r="D48" s="141">
        <f t="shared" si="1"/>
        <v>498</v>
      </c>
      <c r="E48" s="146">
        <v>161</v>
      </c>
      <c r="F48" s="147">
        <v>337</v>
      </c>
      <c r="G48" s="139"/>
      <c r="H48" s="338" t="s">
        <v>243</v>
      </c>
      <c r="I48" s="345"/>
      <c r="J48" s="125">
        <v>331</v>
      </c>
      <c r="K48" s="141">
        <f t="shared" si="2"/>
        <v>0</v>
      </c>
      <c r="L48" s="146">
        <v>0</v>
      </c>
      <c r="M48" s="147">
        <v>0</v>
      </c>
    </row>
    <row r="49" spans="1:13" ht="9" customHeight="1" x14ac:dyDescent="0.15">
      <c r="A49" s="338" t="s">
        <v>19</v>
      </c>
      <c r="B49" s="344"/>
      <c r="C49" s="125"/>
      <c r="D49" s="141">
        <f>SUM(D50:D55)</f>
        <v>1396</v>
      </c>
      <c r="E49" s="146">
        <f>SUM(E50:E55)</f>
        <v>127</v>
      </c>
      <c r="F49" s="147">
        <f>SUM(F50:F55)</f>
        <v>1269</v>
      </c>
      <c r="G49" s="139"/>
      <c r="H49" s="185" t="s">
        <v>216</v>
      </c>
      <c r="I49" s="186"/>
      <c r="J49" s="125">
        <v>341</v>
      </c>
      <c r="K49" s="141">
        <f t="shared" si="2"/>
        <v>0</v>
      </c>
      <c r="L49" s="146">
        <v>0</v>
      </c>
      <c r="M49" s="147">
        <v>0</v>
      </c>
    </row>
    <row r="50" spans="1:13" ht="9" customHeight="1" x14ac:dyDescent="0.15">
      <c r="A50" s="338" t="s">
        <v>20</v>
      </c>
      <c r="B50" s="344"/>
      <c r="C50" s="125">
        <v>91</v>
      </c>
      <c r="D50" s="141">
        <f t="shared" ref="D50:D55" si="3">SUM(E50,F50)</f>
        <v>0</v>
      </c>
      <c r="E50" s="146">
        <v>0</v>
      </c>
      <c r="F50" s="147">
        <v>0</v>
      </c>
      <c r="G50" s="139"/>
      <c r="H50" s="338" t="s">
        <v>52</v>
      </c>
      <c r="I50" s="339"/>
      <c r="J50" s="125">
        <v>351</v>
      </c>
      <c r="K50" s="141">
        <f t="shared" si="2"/>
        <v>0</v>
      </c>
      <c r="L50" s="146">
        <v>0</v>
      </c>
      <c r="M50" s="147">
        <v>0</v>
      </c>
    </row>
    <row r="51" spans="1:13" ht="9" customHeight="1" x14ac:dyDescent="0.15">
      <c r="A51" s="338" t="s">
        <v>21</v>
      </c>
      <c r="B51" s="344"/>
      <c r="C51" s="125">
        <v>92</v>
      </c>
      <c r="D51" s="141">
        <f t="shared" si="3"/>
        <v>1393</v>
      </c>
      <c r="E51" s="146">
        <v>127</v>
      </c>
      <c r="F51" s="147">
        <v>1266</v>
      </c>
      <c r="G51" s="139"/>
      <c r="H51" s="338" t="s">
        <v>53</v>
      </c>
      <c r="I51" s="339"/>
      <c r="J51" s="125">
        <v>361</v>
      </c>
      <c r="K51" s="141">
        <f t="shared" si="2"/>
        <v>0</v>
      </c>
      <c r="L51" s="146">
        <v>0</v>
      </c>
      <c r="M51" s="147">
        <v>0</v>
      </c>
    </row>
    <row r="52" spans="1:13" s="139" customFormat="1" ht="18" customHeight="1" x14ac:dyDescent="0.15">
      <c r="A52" s="338" t="s">
        <v>22</v>
      </c>
      <c r="B52" s="339"/>
      <c r="C52" s="125">
        <v>101</v>
      </c>
      <c r="D52" s="141">
        <f t="shared" si="3"/>
        <v>0</v>
      </c>
      <c r="E52" s="146">
        <v>0</v>
      </c>
      <c r="F52" s="147">
        <v>0</v>
      </c>
      <c r="H52" s="335" t="s">
        <v>101</v>
      </c>
      <c r="I52" s="336"/>
      <c r="J52" s="179">
        <v>371</v>
      </c>
      <c r="K52" s="141">
        <f t="shared" si="2"/>
        <v>0</v>
      </c>
      <c r="L52" s="146">
        <v>0</v>
      </c>
      <c r="M52" s="147">
        <v>0</v>
      </c>
    </row>
    <row r="53" spans="1:13" ht="9" customHeight="1" x14ac:dyDescent="0.15">
      <c r="A53" s="185" t="s">
        <v>23</v>
      </c>
      <c r="B53" s="186"/>
      <c r="C53" s="125">
        <v>111</v>
      </c>
      <c r="D53" s="141">
        <f t="shared" si="3"/>
        <v>0</v>
      </c>
      <c r="E53" s="146">
        <v>0</v>
      </c>
      <c r="F53" s="147">
        <v>0</v>
      </c>
      <c r="G53" s="139"/>
      <c r="H53" s="331" t="s">
        <v>54</v>
      </c>
      <c r="I53" s="332"/>
      <c r="J53" s="125"/>
      <c r="K53" s="141">
        <f>SUM(K54:K62)</f>
        <v>251</v>
      </c>
      <c r="L53" s="146">
        <f>SUM(L54:L62)</f>
        <v>1</v>
      </c>
      <c r="M53" s="147">
        <f>SUM(M54:M62)</f>
        <v>250</v>
      </c>
    </row>
    <row r="54" spans="1:13" ht="9" customHeight="1" x14ac:dyDescent="0.15">
      <c r="A54" s="331" t="s">
        <v>93</v>
      </c>
      <c r="B54" s="332"/>
      <c r="C54" s="125">
        <v>112</v>
      </c>
      <c r="D54" s="141">
        <f t="shared" si="3"/>
        <v>3</v>
      </c>
      <c r="E54" s="146">
        <v>0</v>
      </c>
      <c r="F54" s="147">
        <v>3</v>
      </c>
      <c r="G54" s="139"/>
      <c r="H54" s="338" t="s">
        <v>80</v>
      </c>
      <c r="I54" s="339"/>
      <c r="J54" s="125">
        <v>381</v>
      </c>
      <c r="K54" s="141">
        <f t="shared" ref="K54:K62" si="4">SUM(L54,M54)</f>
        <v>0</v>
      </c>
      <c r="L54" s="146">
        <v>0</v>
      </c>
      <c r="M54" s="147">
        <v>0</v>
      </c>
    </row>
    <row r="55" spans="1:13" ht="9" customHeight="1" x14ac:dyDescent="0.15">
      <c r="A55" s="338" t="s">
        <v>24</v>
      </c>
      <c r="B55" s="344"/>
      <c r="C55" s="125">
        <v>121</v>
      </c>
      <c r="D55" s="141">
        <f t="shared" si="3"/>
        <v>0</v>
      </c>
      <c r="E55" s="146">
        <v>0</v>
      </c>
      <c r="F55" s="147">
        <v>0</v>
      </c>
      <c r="G55" s="139"/>
      <c r="H55" s="185" t="s">
        <v>55</v>
      </c>
      <c r="I55" s="186"/>
      <c r="J55" s="125">
        <v>391</v>
      </c>
      <c r="K55" s="141">
        <f t="shared" si="4"/>
        <v>0</v>
      </c>
      <c r="L55" s="146">
        <v>0</v>
      </c>
      <c r="M55" s="147">
        <v>0</v>
      </c>
    </row>
    <row r="56" spans="1:13" ht="9" customHeight="1" x14ac:dyDescent="0.15">
      <c r="A56" s="331" t="s">
        <v>25</v>
      </c>
      <c r="B56" s="332"/>
      <c r="C56" s="125"/>
      <c r="D56" s="141">
        <f>SUM(D57:D66)</f>
        <v>0</v>
      </c>
      <c r="E56" s="146">
        <f>SUM(E57:E66)</f>
        <v>0</v>
      </c>
      <c r="F56" s="147">
        <f>SUM(F57:F66)</f>
        <v>0</v>
      </c>
      <c r="G56" s="139"/>
      <c r="H56" s="335" t="s">
        <v>91</v>
      </c>
      <c r="I56" s="336"/>
      <c r="J56" s="179">
        <v>401</v>
      </c>
      <c r="K56" s="141">
        <f t="shared" si="4"/>
        <v>1</v>
      </c>
      <c r="L56" s="146">
        <v>1</v>
      </c>
      <c r="M56" s="147">
        <v>0</v>
      </c>
    </row>
    <row r="57" spans="1:13" ht="9" customHeight="1" x14ac:dyDescent="0.15">
      <c r="A57" s="331" t="s">
        <v>26</v>
      </c>
      <c r="B57" s="332"/>
      <c r="C57" s="125">
        <v>131</v>
      </c>
      <c r="D57" s="141">
        <f t="shared" ref="D57:D66" si="5">SUM(E57,F57)</f>
        <v>0</v>
      </c>
      <c r="E57" s="146">
        <v>0</v>
      </c>
      <c r="F57" s="147">
        <v>0</v>
      </c>
      <c r="G57" s="139"/>
      <c r="H57" s="331" t="s">
        <v>56</v>
      </c>
      <c r="I57" s="332"/>
      <c r="J57" s="125">
        <v>411</v>
      </c>
      <c r="K57" s="141">
        <f t="shared" si="4"/>
        <v>0</v>
      </c>
      <c r="L57" s="146">
        <v>0</v>
      </c>
      <c r="M57" s="147">
        <v>0</v>
      </c>
    </row>
    <row r="58" spans="1:13" ht="9" customHeight="1" x14ac:dyDescent="0.15">
      <c r="A58" s="331" t="s">
        <v>27</v>
      </c>
      <c r="B58" s="332"/>
      <c r="C58" s="125">
        <v>141</v>
      </c>
      <c r="D58" s="141">
        <f t="shared" si="5"/>
        <v>0</v>
      </c>
      <c r="E58" s="146">
        <v>0</v>
      </c>
      <c r="F58" s="147">
        <v>0</v>
      </c>
      <c r="G58" s="139"/>
      <c r="H58" s="335" t="s">
        <v>217</v>
      </c>
      <c r="I58" s="336"/>
      <c r="J58" s="179">
        <v>421</v>
      </c>
      <c r="K58" s="141">
        <f t="shared" si="4"/>
        <v>189</v>
      </c>
      <c r="L58" s="146">
        <v>0</v>
      </c>
      <c r="M58" s="147">
        <v>189</v>
      </c>
    </row>
    <row r="59" spans="1:13" ht="9" customHeight="1" x14ac:dyDescent="0.15">
      <c r="A59" s="331" t="s">
        <v>83</v>
      </c>
      <c r="B59" s="332"/>
      <c r="C59" s="125">
        <v>151</v>
      </c>
      <c r="D59" s="141">
        <f t="shared" si="5"/>
        <v>0</v>
      </c>
      <c r="E59" s="146">
        <v>0</v>
      </c>
      <c r="F59" s="147">
        <v>0</v>
      </c>
      <c r="G59" s="139"/>
      <c r="H59" s="331" t="s">
        <v>57</v>
      </c>
      <c r="I59" s="332"/>
      <c r="J59" s="125">
        <v>422</v>
      </c>
      <c r="K59" s="141">
        <f t="shared" si="4"/>
        <v>61</v>
      </c>
      <c r="L59" s="146">
        <v>0</v>
      </c>
      <c r="M59" s="147">
        <v>61</v>
      </c>
    </row>
    <row r="60" spans="1:13" ht="9" customHeight="1" x14ac:dyDescent="0.15">
      <c r="A60" s="338" t="s">
        <v>84</v>
      </c>
      <c r="B60" s="339"/>
      <c r="C60" s="125">
        <v>161</v>
      </c>
      <c r="D60" s="141">
        <f t="shared" si="5"/>
        <v>0</v>
      </c>
      <c r="E60" s="146">
        <v>0</v>
      </c>
      <c r="F60" s="147">
        <v>0</v>
      </c>
      <c r="G60" s="139"/>
      <c r="H60" s="331" t="s">
        <v>58</v>
      </c>
      <c r="I60" s="332"/>
      <c r="J60" s="125">
        <v>423</v>
      </c>
      <c r="K60" s="141">
        <f t="shared" si="4"/>
        <v>0</v>
      </c>
      <c r="L60" s="146">
        <v>0</v>
      </c>
      <c r="M60" s="147">
        <v>0</v>
      </c>
    </row>
    <row r="61" spans="1:13" ht="9" customHeight="1" x14ac:dyDescent="0.15">
      <c r="A61" s="331" t="s">
        <v>28</v>
      </c>
      <c r="B61" s="332"/>
      <c r="C61" s="125">
        <v>162</v>
      </c>
      <c r="D61" s="141">
        <f t="shared" si="5"/>
        <v>0</v>
      </c>
      <c r="E61" s="146">
        <v>0</v>
      </c>
      <c r="F61" s="147">
        <v>0</v>
      </c>
      <c r="G61" s="139"/>
      <c r="H61" s="331" t="s">
        <v>244</v>
      </c>
      <c r="I61" s="332"/>
      <c r="J61" s="125">
        <v>424</v>
      </c>
      <c r="K61" s="141">
        <f t="shared" si="4"/>
        <v>0</v>
      </c>
      <c r="L61" s="146">
        <v>0</v>
      </c>
      <c r="M61" s="147">
        <v>0</v>
      </c>
    </row>
    <row r="62" spans="1:13" ht="9" customHeight="1" x14ac:dyDescent="0.15">
      <c r="A62" s="331" t="s">
        <v>29</v>
      </c>
      <c r="B62" s="332"/>
      <c r="C62" s="125">
        <v>171</v>
      </c>
      <c r="D62" s="141">
        <f t="shared" si="5"/>
        <v>0</v>
      </c>
      <c r="E62" s="146">
        <v>0</v>
      </c>
      <c r="F62" s="147">
        <v>0</v>
      </c>
      <c r="G62" s="139"/>
      <c r="H62" s="331" t="s">
        <v>87</v>
      </c>
      <c r="I62" s="332"/>
      <c r="J62" s="125">
        <v>425</v>
      </c>
      <c r="K62" s="141">
        <f t="shared" si="4"/>
        <v>0</v>
      </c>
      <c r="L62" s="146">
        <v>0</v>
      </c>
      <c r="M62" s="147">
        <v>0</v>
      </c>
    </row>
    <row r="63" spans="1:13" ht="9" customHeight="1" x14ac:dyDescent="0.15">
      <c r="A63" s="338" t="s">
        <v>30</v>
      </c>
      <c r="B63" s="339"/>
      <c r="C63" s="125">
        <v>181</v>
      </c>
      <c r="D63" s="141">
        <f t="shared" si="5"/>
        <v>0</v>
      </c>
      <c r="E63" s="146">
        <v>0</v>
      </c>
      <c r="F63" s="147">
        <v>0</v>
      </c>
      <c r="G63" s="139"/>
      <c r="H63" s="331" t="s">
        <v>59</v>
      </c>
      <c r="I63" s="332"/>
      <c r="J63" s="125"/>
      <c r="K63" s="141">
        <f>SUM(K64:K71)</f>
        <v>400</v>
      </c>
      <c r="L63" s="146">
        <f>SUM(L64:L71)</f>
        <v>43</v>
      </c>
      <c r="M63" s="147">
        <f>SUM(M64:M71)</f>
        <v>357</v>
      </c>
    </row>
    <row r="64" spans="1:13" ht="9" customHeight="1" x14ac:dyDescent="0.15">
      <c r="A64" s="331" t="s">
        <v>31</v>
      </c>
      <c r="B64" s="332"/>
      <c r="C64" s="125">
        <v>191</v>
      </c>
      <c r="D64" s="141">
        <f t="shared" si="5"/>
        <v>0</v>
      </c>
      <c r="E64" s="146">
        <v>0</v>
      </c>
      <c r="F64" s="147">
        <v>0</v>
      </c>
      <c r="G64" s="139"/>
      <c r="H64" s="331" t="s">
        <v>60</v>
      </c>
      <c r="I64" s="332"/>
      <c r="J64" s="125">
        <v>431</v>
      </c>
      <c r="K64" s="141">
        <f t="shared" ref="K64:K71" si="6">SUM(L64,M64)</f>
        <v>0</v>
      </c>
      <c r="L64" s="146">
        <v>0</v>
      </c>
      <c r="M64" s="147">
        <v>0</v>
      </c>
    </row>
    <row r="65" spans="1:13" ht="9" customHeight="1" x14ac:dyDescent="0.15">
      <c r="A65" s="331" t="s">
        <v>32</v>
      </c>
      <c r="B65" s="332"/>
      <c r="C65" s="125">
        <v>201</v>
      </c>
      <c r="D65" s="141">
        <f t="shared" si="5"/>
        <v>0</v>
      </c>
      <c r="E65" s="146">
        <v>0</v>
      </c>
      <c r="F65" s="147">
        <v>0</v>
      </c>
      <c r="G65" s="139"/>
      <c r="H65" s="335" t="s">
        <v>218</v>
      </c>
      <c r="I65" s="336"/>
      <c r="J65" s="179">
        <v>441</v>
      </c>
      <c r="K65" s="141">
        <f t="shared" si="6"/>
        <v>0</v>
      </c>
      <c r="L65" s="146">
        <v>0</v>
      </c>
      <c r="M65" s="147">
        <v>0</v>
      </c>
    </row>
    <row r="66" spans="1:13" ht="18" customHeight="1" x14ac:dyDescent="0.15">
      <c r="A66" s="185" t="s">
        <v>219</v>
      </c>
      <c r="B66" s="186"/>
      <c r="C66" s="125">
        <v>211</v>
      </c>
      <c r="D66" s="141">
        <f t="shared" si="5"/>
        <v>0</v>
      </c>
      <c r="E66" s="146">
        <v>0</v>
      </c>
      <c r="F66" s="147">
        <v>0</v>
      </c>
      <c r="G66" s="139"/>
      <c r="H66" s="335" t="s">
        <v>222</v>
      </c>
      <c r="I66" s="336"/>
      <c r="J66" s="179">
        <v>442</v>
      </c>
      <c r="K66" s="141">
        <f t="shared" si="6"/>
        <v>0</v>
      </c>
      <c r="L66" s="146">
        <v>0</v>
      </c>
      <c r="M66" s="147">
        <v>0</v>
      </c>
    </row>
    <row r="67" spans="1:13" s="139" customFormat="1" ht="9" customHeight="1" x14ac:dyDescent="0.15">
      <c r="A67" s="185" t="s">
        <v>103</v>
      </c>
      <c r="B67" s="186"/>
      <c r="C67" s="125"/>
      <c r="D67" s="141">
        <f>SUM(D68:D80,K35:K36)</f>
        <v>1585</v>
      </c>
      <c r="E67" s="146">
        <f>SUM(E68:E80,L35:L36)</f>
        <v>440</v>
      </c>
      <c r="F67" s="147">
        <f>SUM(F68:F80,M35:M36)</f>
        <v>1145</v>
      </c>
      <c r="H67" s="338" t="s">
        <v>61</v>
      </c>
      <c r="I67" s="339"/>
      <c r="J67" s="125">
        <v>443</v>
      </c>
      <c r="K67" s="141">
        <f t="shared" si="6"/>
        <v>0</v>
      </c>
      <c r="L67" s="146">
        <v>0</v>
      </c>
      <c r="M67" s="147">
        <v>0</v>
      </c>
    </row>
    <row r="68" spans="1:13" ht="9" customHeight="1" x14ac:dyDescent="0.15">
      <c r="A68" s="331" t="s">
        <v>33</v>
      </c>
      <c r="B68" s="332"/>
      <c r="C68" s="125">
        <v>221</v>
      </c>
      <c r="D68" s="141">
        <f t="shared" ref="D68:D80" si="7">SUM(E68,F68)</f>
        <v>0</v>
      </c>
      <c r="E68" s="146">
        <v>0</v>
      </c>
      <c r="F68" s="147">
        <v>0</v>
      </c>
      <c r="G68" s="139"/>
      <c r="H68" s="331" t="s">
        <v>88</v>
      </c>
      <c r="I68" s="332"/>
      <c r="J68" s="125">
        <v>444</v>
      </c>
      <c r="K68" s="141">
        <f t="shared" si="6"/>
        <v>400</v>
      </c>
      <c r="L68" s="146">
        <v>43</v>
      </c>
      <c r="M68" s="147">
        <v>357</v>
      </c>
    </row>
    <row r="69" spans="1:13" ht="9" customHeight="1" x14ac:dyDescent="0.15">
      <c r="A69" s="331" t="s">
        <v>34</v>
      </c>
      <c r="B69" s="332"/>
      <c r="C69" s="125">
        <v>222</v>
      </c>
      <c r="D69" s="141">
        <f t="shared" si="7"/>
        <v>7</v>
      </c>
      <c r="E69" s="146">
        <v>0</v>
      </c>
      <c r="F69" s="147">
        <v>7</v>
      </c>
      <c r="G69" s="139"/>
      <c r="H69" s="338" t="s">
        <v>62</v>
      </c>
      <c r="I69" s="339"/>
      <c r="J69" s="125">
        <v>451</v>
      </c>
      <c r="K69" s="141">
        <f t="shared" si="6"/>
        <v>0</v>
      </c>
      <c r="L69" s="146">
        <v>0</v>
      </c>
      <c r="M69" s="147">
        <v>0</v>
      </c>
    </row>
    <row r="70" spans="1:13" ht="9" customHeight="1" x14ac:dyDescent="0.15">
      <c r="A70" s="338" t="s">
        <v>35</v>
      </c>
      <c r="B70" s="339"/>
      <c r="C70" s="125">
        <v>231</v>
      </c>
      <c r="D70" s="141">
        <f t="shared" si="7"/>
        <v>0</v>
      </c>
      <c r="E70" s="146">
        <v>0</v>
      </c>
      <c r="F70" s="147">
        <v>0</v>
      </c>
      <c r="G70" s="139"/>
      <c r="H70" s="335" t="s">
        <v>220</v>
      </c>
      <c r="I70" s="336"/>
      <c r="J70" s="179">
        <v>461</v>
      </c>
      <c r="K70" s="141">
        <f t="shared" si="6"/>
        <v>0</v>
      </c>
      <c r="L70" s="146">
        <v>0</v>
      </c>
      <c r="M70" s="147">
        <v>0</v>
      </c>
    </row>
    <row r="71" spans="1:13" s="139" customFormat="1" ht="9" customHeight="1" x14ac:dyDescent="0.15">
      <c r="A71" s="338" t="s">
        <v>36</v>
      </c>
      <c r="B71" s="339"/>
      <c r="C71" s="125">
        <v>241</v>
      </c>
      <c r="D71" s="141">
        <f t="shared" si="7"/>
        <v>940</v>
      </c>
      <c r="E71" s="146">
        <v>272</v>
      </c>
      <c r="F71" s="147">
        <v>668</v>
      </c>
      <c r="H71" s="331" t="s">
        <v>89</v>
      </c>
      <c r="I71" s="332"/>
      <c r="J71" s="125">
        <v>471</v>
      </c>
      <c r="K71" s="141">
        <f t="shared" si="6"/>
        <v>0</v>
      </c>
      <c r="L71" s="146">
        <v>0</v>
      </c>
      <c r="M71" s="147">
        <v>0</v>
      </c>
    </row>
    <row r="72" spans="1:13" ht="9" customHeight="1" x14ac:dyDescent="0.15">
      <c r="A72" s="338" t="s">
        <v>37</v>
      </c>
      <c r="B72" s="339"/>
      <c r="C72" s="125">
        <v>251</v>
      </c>
      <c r="D72" s="141">
        <f t="shared" si="7"/>
        <v>0</v>
      </c>
      <c r="E72" s="146">
        <v>0</v>
      </c>
      <c r="F72" s="147">
        <v>0</v>
      </c>
      <c r="G72" s="139"/>
      <c r="H72" s="331" t="s">
        <v>102</v>
      </c>
      <c r="I72" s="332"/>
      <c r="J72" s="125"/>
      <c r="K72" s="141">
        <f>SUM(K73:K79)</f>
        <v>4847</v>
      </c>
      <c r="L72" s="146">
        <f>SUM(L73:L79)</f>
        <v>3135</v>
      </c>
      <c r="M72" s="147">
        <f>SUM(M73:M79)</f>
        <v>1712</v>
      </c>
    </row>
    <row r="73" spans="1:13" ht="9" customHeight="1" x14ac:dyDescent="0.15">
      <c r="A73" s="185" t="s">
        <v>38</v>
      </c>
      <c r="B73" s="186"/>
      <c r="C73" s="125">
        <v>252</v>
      </c>
      <c r="D73" s="141">
        <f t="shared" si="7"/>
        <v>412</v>
      </c>
      <c r="E73" s="146">
        <v>94</v>
      </c>
      <c r="F73" s="147">
        <v>318</v>
      </c>
      <c r="G73" s="139"/>
      <c r="H73" s="338" t="s">
        <v>63</v>
      </c>
      <c r="I73" s="339"/>
      <c r="J73" s="125">
        <v>481</v>
      </c>
      <c r="K73" s="141">
        <f t="shared" ref="K73:K81" si="8">SUM(L73,M73)</f>
        <v>66</v>
      </c>
      <c r="L73" s="146">
        <v>66</v>
      </c>
      <c r="M73" s="147">
        <v>0</v>
      </c>
    </row>
    <row r="74" spans="1:13" ht="9" customHeight="1" x14ac:dyDescent="0.15">
      <c r="A74" s="331" t="s">
        <v>85</v>
      </c>
      <c r="B74" s="332"/>
      <c r="C74" s="125">
        <v>253</v>
      </c>
      <c r="D74" s="141">
        <f t="shared" si="7"/>
        <v>226</v>
      </c>
      <c r="E74" s="146">
        <v>74</v>
      </c>
      <c r="F74" s="147">
        <v>152</v>
      </c>
      <c r="G74" s="139"/>
      <c r="H74" s="333" t="s">
        <v>92</v>
      </c>
      <c r="I74" s="334"/>
      <c r="J74" s="138">
        <v>491</v>
      </c>
      <c r="K74" s="141">
        <f t="shared" si="8"/>
        <v>18</v>
      </c>
      <c r="L74" s="146">
        <v>18</v>
      </c>
      <c r="M74" s="147">
        <v>0</v>
      </c>
    </row>
    <row r="75" spans="1:13" ht="9" customHeight="1" x14ac:dyDescent="0.15">
      <c r="A75" s="185" t="s">
        <v>39</v>
      </c>
      <c r="B75" s="186"/>
      <c r="C75" s="125">
        <v>254</v>
      </c>
      <c r="D75" s="141">
        <f t="shared" si="7"/>
        <v>0</v>
      </c>
      <c r="E75" s="146">
        <v>0</v>
      </c>
      <c r="F75" s="147">
        <v>0</v>
      </c>
      <c r="G75" s="139"/>
      <c r="H75" s="335" t="s">
        <v>64</v>
      </c>
      <c r="I75" s="336"/>
      <c r="J75" s="179">
        <v>501</v>
      </c>
      <c r="K75" s="141">
        <f t="shared" si="8"/>
        <v>17</v>
      </c>
      <c r="L75" s="146">
        <v>0</v>
      </c>
      <c r="M75" s="147">
        <v>17</v>
      </c>
    </row>
    <row r="76" spans="1:13" ht="9" customHeight="1" x14ac:dyDescent="0.15">
      <c r="A76" s="185" t="s">
        <v>40</v>
      </c>
      <c r="B76" s="186"/>
      <c r="C76" s="125">
        <v>255</v>
      </c>
      <c r="D76" s="141">
        <f t="shared" si="7"/>
        <v>0</v>
      </c>
      <c r="E76" s="146">
        <v>0</v>
      </c>
      <c r="F76" s="147">
        <v>0</v>
      </c>
      <c r="G76" s="139"/>
      <c r="H76" s="337" t="s">
        <v>78</v>
      </c>
      <c r="I76" s="334"/>
      <c r="J76" s="138">
        <v>511</v>
      </c>
      <c r="K76" s="141">
        <f t="shared" si="8"/>
        <v>2682</v>
      </c>
      <c r="L76" s="146">
        <v>2406</v>
      </c>
      <c r="M76" s="147">
        <v>276</v>
      </c>
    </row>
    <row r="77" spans="1:13" ht="9" customHeight="1" x14ac:dyDescent="0.15">
      <c r="A77" s="185" t="s">
        <v>86</v>
      </c>
      <c r="B77" s="186"/>
      <c r="C77" s="125">
        <v>256</v>
      </c>
      <c r="D77" s="141">
        <f t="shared" si="7"/>
        <v>0</v>
      </c>
      <c r="E77" s="146">
        <v>0</v>
      </c>
      <c r="F77" s="147">
        <v>0</v>
      </c>
      <c r="G77" s="139"/>
      <c r="H77" s="331" t="s">
        <v>65</v>
      </c>
      <c r="I77" s="332"/>
      <c r="J77" s="125">
        <v>512</v>
      </c>
      <c r="K77" s="141">
        <f t="shared" si="8"/>
        <v>36</v>
      </c>
      <c r="L77" s="146">
        <v>36</v>
      </c>
      <c r="M77" s="147">
        <v>0</v>
      </c>
    </row>
    <row r="78" spans="1:13" ht="9" customHeight="1" x14ac:dyDescent="0.15">
      <c r="A78" s="338" t="s">
        <v>41</v>
      </c>
      <c r="B78" s="339"/>
      <c r="C78" s="125">
        <v>261</v>
      </c>
      <c r="D78" s="141">
        <f t="shared" si="7"/>
        <v>0</v>
      </c>
      <c r="E78" s="146">
        <v>0</v>
      </c>
      <c r="F78" s="147">
        <v>0</v>
      </c>
      <c r="G78" s="139"/>
      <c r="H78" s="338" t="s">
        <v>66</v>
      </c>
      <c r="I78" s="339"/>
      <c r="J78" s="125">
        <v>521</v>
      </c>
      <c r="K78" s="141">
        <f t="shared" si="8"/>
        <v>721</v>
      </c>
      <c r="L78" s="146">
        <v>501</v>
      </c>
      <c r="M78" s="147">
        <v>220</v>
      </c>
    </row>
    <row r="79" spans="1:13" ht="9" customHeight="1" x14ac:dyDescent="0.15">
      <c r="A79" s="338" t="s">
        <v>42</v>
      </c>
      <c r="B79" s="339"/>
      <c r="C79" s="125">
        <v>262</v>
      </c>
      <c r="D79" s="141">
        <f t="shared" si="7"/>
        <v>0</v>
      </c>
      <c r="E79" s="146">
        <v>0</v>
      </c>
      <c r="F79" s="147">
        <v>0</v>
      </c>
      <c r="G79" s="139"/>
      <c r="H79" s="338" t="s">
        <v>67</v>
      </c>
      <c r="I79" s="339"/>
      <c r="J79" s="125">
        <v>531</v>
      </c>
      <c r="K79" s="141">
        <f t="shared" si="8"/>
        <v>1307</v>
      </c>
      <c r="L79" s="146">
        <v>108</v>
      </c>
      <c r="M79" s="147">
        <v>1199</v>
      </c>
    </row>
    <row r="80" spans="1:13" ht="9" customHeight="1" x14ac:dyDescent="0.15">
      <c r="A80" s="342" t="s">
        <v>68</v>
      </c>
      <c r="B80" s="343"/>
      <c r="C80" s="180">
        <v>263</v>
      </c>
      <c r="D80" s="143">
        <f t="shared" si="7"/>
        <v>0</v>
      </c>
      <c r="E80" s="142">
        <v>0</v>
      </c>
      <c r="F80" s="144">
        <v>0</v>
      </c>
      <c r="G80" s="171"/>
      <c r="H80" s="122" t="s">
        <v>99</v>
      </c>
      <c r="I80" s="123"/>
      <c r="J80" s="126">
        <v>541</v>
      </c>
      <c r="K80" s="142">
        <f t="shared" si="8"/>
        <v>866</v>
      </c>
      <c r="L80" s="175">
        <v>608</v>
      </c>
      <c r="M80" s="145">
        <v>258</v>
      </c>
    </row>
    <row r="81" spans="1:13" ht="9" customHeight="1" x14ac:dyDescent="0.15">
      <c r="A81" s="162"/>
      <c r="B81" s="162"/>
      <c r="C81" s="162"/>
      <c r="D81" s="162"/>
      <c r="E81" s="162"/>
      <c r="F81" s="162"/>
      <c r="G81" s="139"/>
      <c r="H81" s="340" t="s">
        <v>221</v>
      </c>
      <c r="I81" s="341"/>
      <c r="J81" s="126"/>
      <c r="K81" s="142">
        <f t="shared" si="8"/>
        <v>0</v>
      </c>
      <c r="L81" s="142">
        <v>0</v>
      </c>
      <c r="M81" s="145">
        <v>0</v>
      </c>
    </row>
    <row r="82" spans="1:13" ht="15.6" customHeight="1" x14ac:dyDescent="0.15">
      <c r="D82" s="1"/>
      <c r="E82" s="1"/>
      <c r="F82" s="1"/>
    </row>
    <row r="83" spans="1:13" ht="15.6" customHeight="1" x14ac:dyDescent="0.15">
      <c r="D83" s="1"/>
      <c r="E83" s="1"/>
      <c r="F83" s="1"/>
    </row>
    <row r="84" spans="1:13" ht="15.6" customHeight="1" x14ac:dyDescent="0.15">
      <c r="D84" s="1"/>
      <c r="E84" s="1"/>
      <c r="F84" s="1"/>
    </row>
    <row r="85" spans="1:13" ht="15.6" customHeight="1" x14ac:dyDescent="0.15">
      <c r="D85" s="1"/>
      <c r="E85" s="1"/>
      <c r="F85" s="1"/>
    </row>
    <row r="86" spans="1:13" ht="15.6" customHeight="1" x14ac:dyDescent="0.15">
      <c r="D86" s="1"/>
      <c r="E86" s="1"/>
      <c r="F86" s="1"/>
    </row>
    <row r="87" spans="1:13" ht="15.6" customHeight="1" x14ac:dyDescent="0.15">
      <c r="D87" s="1"/>
      <c r="E87" s="1"/>
      <c r="F87" s="1"/>
    </row>
    <row r="88" spans="1:13" ht="15.6" customHeight="1" x14ac:dyDescent="0.15">
      <c r="D88" s="1"/>
      <c r="E88" s="1"/>
      <c r="F88" s="1"/>
    </row>
    <row r="89" spans="1:13" ht="15.6" customHeight="1" x14ac:dyDescent="0.15">
      <c r="D89" s="1"/>
      <c r="E89" s="1"/>
      <c r="F89" s="1"/>
    </row>
    <row r="90" spans="1:13" ht="15.6" customHeight="1" x14ac:dyDescent="0.15">
      <c r="D90" s="1"/>
      <c r="E90" s="1"/>
      <c r="F90" s="1"/>
    </row>
    <row r="91" spans="1:13" ht="15.6" customHeight="1" x14ac:dyDescent="0.15">
      <c r="D91" s="1"/>
      <c r="E91" s="1"/>
      <c r="F91" s="1"/>
    </row>
    <row r="92" spans="1:13" ht="15.6" customHeight="1" x14ac:dyDescent="0.15">
      <c r="D92" s="1"/>
      <c r="E92" s="1"/>
      <c r="F92" s="1"/>
    </row>
    <row r="93" spans="1:13" ht="15.6" customHeight="1" x14ac:dyDescent="0.15">
      <c r="D93" s="1"/>
      <c r="E93" s="1"/>
      <c r="F93" s="1"/>
    </row>
    <row r="94" spans="1:13" ht="15.6" customHeight="1" x14ac:dyDescent="0.15">
      <c r="D94" s="1"/>
      <c r="E94" s="1"/>
      <c r="F94" s="1"/>
    </row>
    <row r="95" spans="1:13" ht="15.6" customHeight="1" x14ac:dyDescent="0.15">
      <c r="D95" s="1"/>
      <c r="E95" s="1"/>
      <c r="F95" s="1"/>
    </row>
    <row r="96" spans="1:13" ht="15.6" customHeight="1" x14ac:dyDescent="0.15">
      <c r="D96" s="1"/>
      <c r="E96" s="1"/>
      <c r="F96" s="1"/>
    </row>
    <row r="97" spans="4:6" ht="15.6" customHeight="1" x14ac:dyDescent="0.15">
      <c r="D97" s="1"/>
      <c r="E97" s="1"/>
      <c r="F97" s="1"/>
    </row>
    <row r="98" spans="4:6" ht="21" customHeight="1" x14ac:dyDescent="0.15">
      <c r="D98" s="1"/>
      <c r="E98" s="1"/>
      <c r="F98" s="1"/>
    </row>
    <row r="99" spans="4:6" ht="15.6" customHeight="1" x14ac:dyDescent="0.15">
      <c r="D99" s="1"/>
      <c r="E99" s="1"/>
      <c r="F99" s="1"/>
    </row>
    <row r="100" spans="4:6" ht="15.6" customHeight="1" x14ac:dyDescent="0.15">
      <c r="D100" s="1"/>
      <c r="E100" s="1"/>
      <c r="F100" s="1"/>
    </row>
    <row r="101" spans="4:6" ht="15.6" customHeight="1" x14ac:dyDescent="0.15">
      <c r="D101" s="1"/>
      <c r="E101" s="1"/>
      <c r="F101" s="1"/>
    </row>
    <row r="102" spans="4:6" ht="15.6" customHeight="1" x14ac:dyDescent="0.15">
      <c r="D102" s="1"/>
      <c r="E102" s="1"/>
      <c r="F102" s="1"/>
    </row>
    <row r="103" spans="4:6" ht="15.6" customHeight="1" x14ac:dyDescent="0.15">
      <c r="D103" s="1"/>
      <c r="E103" s="1"/>
      <c r="F103" s="1"/>
    </row>
    <row r="104" spans="4:6" ht="15.6" customHeight="1" x14ac:dyDescent="0.15">
      <c r="D104" s="1"/>
      <c r="E104" s="1"/>
      <c r="F104" s="1"/>
    </row>
    <row r="105" spans="4:6" ht="15.6" customHeight="1" x14ac:dyDescent="0.15">
      <c r="D105" s="1"/>
      <c r="E105" s="1"/>
      <c r="F105" s="1"/>
    </row>
    <row r="106" spans="4:6" ht="15.6" customHeight="1" x14ac:dyDescent="0.15">
      <c r="D106" s="1"/>
      <c r="E106" s="1"/>
      <c r="F106" s="1"/>
    </row>
    <row r="107" spans="4:6" ht="15.6" customHeight="1" x14ac:dyDescent="0.15">
      <c r="D107" s="1"/>
      <c r="E107" s="1"/>
      <c r="F107" s="1"/>
    </row>
    <row r="108" spans="4:6" ht="15.6" customHeight="1" x14ac:dyDescent="0.15">
      <c r="D108" s="1"/>
      <c r="E108" s="1"/>
      <c r="F108" s="1"/>
    </row>
    <row r="109" spans="4:6" ht="15.6" customHeight="1" x14ac:dyDescent="0.15">
      <c r="D109" s="1"/>
      <c r="E109" s="1"/>
      <c r="F109" s="1"/>
    </row>
    <row r="110" spans="4:6" ht="15.6" customHeight="1" x14ac:dyDescent="0.15">
      <c r="D110" s="1"/>
      <c r="E110" s="1"/>
      <c r="F110" s="1"/>
    </row>
    <row r="111" spans="4:6" ht="15.6" customHeight="1" x14ac:dyDescent="0.15">
      <c r="D111" s="1"/>
      <c r="E111" s="1"/>
      <c r="F111" s="1"/>
    </row>
    <row r="112" spans="4:6" ht="15.6" customHeight="1" x14ac:dyDescent="0.15">
      <c r="D112" s="1"/>
      <c r="E112" s="1"/>
      <c r="F112" s="1"/>
    </row>
    <row r="113" spans="4:6" ht="15.6" customHeight="1" x14ac:dyDescent="0.15">
      <c r="D113" s="1"/>
      <c r="E113" s="1"/>
      <c r="F113" s="1"/>
    </row>
    <row r="114" spans="4:6" ht="15.6" customHeight="1" x14ac:dyDescent="0.15">
      <c r="D114" s="1"/>
      <c r="E114" s="1"/>
      <c r="F114" s="1"/>
    </row>
    <row r="115" spans="4:6" ht="15.6" customHeight="1" x14ac:dyDescent="0.15">
      <c r="D115" s="1"/>
      <c r="E115" s="1"/>
      <c r="F115" s="1"/>
    </row>
    <row r="116" spans="4:6" ht="15.6" customHeight="1" x14ac:dyDescent="0.15">
      <c r="D116" s="1"/>
      <c r="E116" s="1"/>
      <c r="F116" s="1"/>
    </row>
    <row r="117" spans="4:6" ht="20.25" customHeight="1" x14ac:dyDescent="0.15">
      <c r="D117" s="1"/>
      <c r="E117" s="1"/>
      <c r="F117" s="1"/>
    </row>
    <row r="118" spans="4:6" ht="15.6" customHeight="1" x14ac:dyDescent="0.15">
      <c r="D118" s="1"/>
      <c r="E118" s="1"/>
      <c r="F118" s="1"/>
    </row>
    <row r="119" spans="4:6" ht="15.6" customHeight="1" x14ac:dyDescent="0.15">
      <c r="D119" s="1"/>
      <c r="E119" s="1"/>
      <c r="F119" s="1"/>
    </row>
    <row r="120" spans="4:6" ht="15.6" customHeight="1" x14ac:dyDescent="0.15">
      <c r="D120" s="1"/>
      <c r="E120" s="1"/>
      <c r="F120" s="1"/>
    </row>
    <row r="121" spans="4:6" ht="15.6" customHeight="1" x14ac:dyDescent="0.15">
      <c r="D121" s="1"/>
      <c r="E121" s="1"/>
      <c r="F121" s="1"/>
    </row>
    <row r="122" spans="4:6" ht="15.6" customHeight="1" x14ac:dyDescent="0.15">
      <c r="D122" s="1"/>
      <c r="E122" s="1"/>
      <c r="F122" s="1"/>
    </row>
    <row r="123" spans="4:6" ht="15.6" customHeight="1" x14ac:dyDescent="0.15">
      <c r="D123" s="1"/>
      <c r="E123" s="1"/>
      <c r="F123" s="1"/>
    </row>
    <row r="124" spans="4:6" ht="15.6" customHeight="1" x14ac:dyDescent="0.15">
      <c r="D124" s="1"/>
      <c r="E124" s="1"/>
      <c r="F124" s="1"/>
    </row>
    <row r="125" spans="4:6" ht="15.6" customHeight="1" x14ac:dyDescent="0.15">
      <c r="D125" s="1"/>
      <c r="E125" s="1"/>
      <c r="F125" s="1"/>
    </row>
    <row r="126" spans="4:6" ht="15.6" customHeight="1" x14ac:dyDescent="0.15">
      <c r="D126" s="1"/>
      <c r="E126" s="1"/>
      <c r="F126" s="1"/>
    </row>
    <row r="127" spans="4:6" ht="15.6" customHeight="1" x14ac:dyDescent="0.15">
      <c r="D127" s="1"/>
      <c r="E127" s="1"/>
      <c r="F127" s="1"/>
    </row>
  </sheetData>
  <mergeCells count="112">
    <mergeCell ref="A80:B80"/>
    <mergeCell ref="H81:I81"/>
    <mergeCell ref="A74:B74"/>
    <mergeCell ref="H74:I74"/>
    <mergeCell ref="H75:I75"/>
    <mergeCell ref="H76:I76"/>
    <mergeCell ref="H77:I77"/>
    <mergeCell ref="A78:B78"/>
    <mergeCell ref="H78:I78"/>
    <mergeCell ref="A79:B79"/>
    <mergeCell ref="H79:I79"/>
    <mergeCell ref="A69:B69"/>
    <mergeCell ref="H69:I69"/>
    <mergeCell ref="A70:B70"/>
    <mergeCell ref="H70:I70"/>
    <mergeCell ref="A71:B71"/>
    <mergeCell ref="H71:I71"/>
    <mergeCell ref="A72:B72"/>
    <mergeCell ref="H72:I72"/>
    <mergeCell ref="H73:I73"/>
    <mergeCell ref="A63:B63"/>
    <mergeCell ref="H63:I63"/>
    <mergeCell ref="A64:B64"/>
    <mergeCell ref="H64:I64"/>
    <mergeCell ref="A65:B65"/>
    <mergeCell ref="H65:I65"/>
    <mergeCell ref="H66:I66"/>
    <mergeCell ref="H67:I67"/>
    <mergeCell ref="A68:B68"/>
    <mergeCell ref="H68:I68"/>
    <mergeCell ref="A58:B58"/>
    <mergeCell ref="H58:I58"/>
    <mergeCell ref="A59:B59"/>
    <mergeCell ref="H59:I59"/>
    <mergeCell ref="A60:B60"/>
    <mergeCell ref="H60:I60"/>
    <mergeCell ref="A61:B61"/>
    <mergeCell ref="H61:I61"/>
    <mergeCell ref="A62:B62"/>
    <mergeCell ref="H62:I62"/>
    <mergeCell ref="A52:B52"/>
    <mergeCell ref="H52:I52"/>
    <mergeCell ref="H53:I53"/>
    <mergeCell ref="A54:B54"/>
    <mergeCell ref="H54:I54"/>
    <mergeCell ref="A55:B55"/>
    <mergeCell ref="A56:B56"/>
    <mergeCell ref="H56:I56"/>
    <mergeCell ref="A57:B57"/>
    <mergeCell ref="H57:I57"/>
    <mergeCell ref="A45:B45"/>
    <mergeCell ref="A46:B46"/>
    <mergeCell ref="A47:B47"/>
    <mergeCell ref="A48:B48"/>
    <mergeCell ref="H48:I48"/>
    <mergeCell ref="A49:B49"/>
    <mergeCell ref="A50:B50"/>
    <mergeCell ref="H50:I50"/>
    <mergeCell ref="A51:B51"/>
    <mergeCell ref="H51:I51"/>
    <mergeCell ref="A39:B39"/>
    <mergeCell ref="H39:I39"/>
    <mergeCell ref="H40:I40"/>
    <mergeCell ref="A41:B41"/>
    <mergeCell ref="H41:I41"/>
    <mergeCell ref="H42:I42"/>
    <mergeCell ref="H43:I43"/>
    <mergeCell ref="A44:B44"/>
    <mergeCell ref="H44:I44"/>
    <mergeCell ref="A33:E33"/>
    <mergeCell ref="A34:B34"/>
    <mergeCell ref="H34:I34"/>
    <mergeCell ref="A35:B35"/>
    <mergeCell ref="H35:I35"/>
    <mergeCell ref="H36:I36"/>
    <mergeCell ref="A37:B37"/>
    <mergeCell ref="H37:I37"/>
    <mergeCell ref="A38:B38"/>
    <mergeCell ref="H38:I38"/>
    <mergeCell ref="A14:A19"/>
    <mergeCell ref="B14:B16"/>
    <mergeCell ref="B17:B19"/>
    <mergeCell ref="A20:B22"/>
    <mergeCell ref="H20:K20"/>
    <mergeCell ref="J21:K21"/>
    <mergeCell ref="H22:H24"/>
    <mergeCell ref="J22:K22"/>
    <mergeCell ref="A23:B25"/>
    <mergeCell ref="J23:K23"/>
    <mergeCell ref="J24:K24"/>
    <mergeCell ref="H25:H27"/>
    <mergeCell ref="J25:K25"/>
    <mergeCell ref="A26:B28"/>
    <mergeCell ref="J26:K26"/>
    <mergeCell ref="J27:K27"/>
    <mergeCell ref="H28:H30"/>
    <mergeCell ref="J28:K28"/>
    <mergeCell ref="A29:B31"/>
    <mergeCell ref="J29:K29"/>
    <mergeCell ref="J30:K30"/>
    <mergeCell ref="A1:G1"/>
    <mergeCell ref="A3:E3"/>
    <mergeCell ref="A6:D6"/>
    <mergeCell ref="H6:J6"/>
    <mergeCell ref="A10:B10"/>
    <mergeCell ref="C10:D10"/>
    <mergeCell ref="J10:K10"/>
    <mergeCell ref="A11:B13"/>
    <mergeCell ref="H11:H13"/>
    <mergeCell ref="J11:K11"/>
    <mergeCell ref="J12:K12"/>
    <mergeCell ref="J13:K13"/>
  </mergeCells>
  <phoneticPr fontId="2"/>
  <pageMargins left="0.78740157480314965" right="0.78740157480314965" top="0.39370078740157483" bottom="0.39370078740157483" header="0.51181102362204722" footer="0.19685039370078741"/>
  <pageSetup paperSize="9" firstPageNumber="430" orientation="portrait" useFirstPageNumber="1" horizontalDpi="300" verticalDpi="300" r:id="rId1"/>
  <headerFooter scaleWithDoc="0" alignWithMargins="0">
    <oddFooter>&amp;C-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7"/>
  <sheetViews>
    <sheetView topLeftCell="A67" zoomScale="200" zoomScaleNormal="200" zoomScaleSheetLayoutView="130" workbookViewId="0">
      <selection activeCell="M18" sqref="M18"/>
    </sheetView>
  </sheetViews>
  <sheetFormatPr defaultColWidth="8.625" defaultRowHeight="15.6" customHeight="1" x14ac:dyDescent="0.15"/>
  <cols>
    <col min="1" max="1" width="6.5" style="1" customWidth="1"/>
    <col min="2" max="2" width="8.625" style="1" customWidth="1"/>
    <col min="3" max="3" width="3.375" style="1" customWidth="1"/>
    <col min="4" max="4" width="7.5" style="3" customWidth="1"/>
    <col min="5" max="5" width="8.625" style="3" customWidth="1"/>
    <col min="6" max="6" width="7.5" style="3" customWidth="1"/>
    <col min="7" max="7" width="1.75" style="1" customWidth="1"/>
    <col min="8" max="8" width="6.625" style="1" customWidth="1"/>
    <col min="9" max="9" width="8.625" style="1" customWidth="1"/>
    <col min="10" max="10" width="3.25" style="1" customWidth="1"/>
    <col min="11" max="11" width="7.5" style="1" customWidth="1"/>
    <col min="12" max="12" width="9.125" style="1" customWidth="1"/>
    <col min="13" max="13" width="7.5" style="1" customWidth="1"/>
    <col min="14" max="16384" width="8.625" style="1"/>
  </cols>
  <sheetData>
    <row r="1" spans="1:13" ht="24.95" customHeight="1" x14ac:dyDescent="0.15">
      <c r="A1" s="393"/>
      <c r="B1" s="393"/>
      <c r="C1" s="393"/>
      <c r="D1" s="393"/>
      <c r="E1" s="393"/>
      <c r="F1" s="393"/>
      <c r="G1" s="393"/>
    </row>
    <row r="2" spans="1:13" ht="3.95" customHeight="1" x14ac:dyDescent="0.15">
      <c r="A2" s="191"/>
      <c r="B2" s="191"/>
      <c r="C2" s="191"/>
      <c r="D2" s="191"/>
      <c r="E2" s="191"/>
      <c r="F2" s="191"/>
      <c r="G2" s="191"/>
    </row>
    <row r="3" spans="1:13" ht="19.5" customHeight="1" x14ac:dyDescent="0.15">
      <c r="A3" s="379" t="s">
        <v>272</v>
      </c>
      <c r="B3" s="379"/>
      <c r="C3" s="379"/>
      <c r="D3" s="379"/>
      <c r="E3" s="379"/>
      <c r="F3" s="2"/>
      <c r="G3" s="3"/>
    </row>
    <row r="4" spans="1:13" ht="3.95" customHeight="1" x14ac:dyDescent="0.15">
      <c r="A4" s="8"/>
      <c r="B4" s="8"/>
      <c r="C4" s="8"/>
      <c r="D4" s="8"/>
      <c r="E4" s="8"/>
      <c r="F4" s="2"/>
      <c r="G4" s="3"/>
    </row>
    <row r="5" spans="1:13" ht="9.6" customHeight="1" x14ac:dyDescent="0.15">
      <c r="A5" s="127"/>
      <c r="B5" s="127"/>
      <c r="C5" s="127"/>
      <c r="D5" s="128"/>
      <c r="E5" s="128" t="s">
        <v>270</v>
      </c>
      <c r="F5" s="128"/>
      <c r="G5" s="128"/>
      <c r="H5" s="127"/>
      <c r="I5" s="127"/>
      <c r="J5" s="127"/>
      <c r="K5" s="128"/>
      <c r="L5" s="128" t="s">
        <v>270</v>
      </c>
      <c r="M5" s="139"/>
    </row>
    <row r="6" spans="1:13" ht="10.5" customHeight="1" x14ac:dyDescent="0.15">
      <c r="A6" s="380" t="s">
        <v>94</v>
      </c>
      <c r="B6" s="380"/>
      <c r="C6" s="380"/>
      <c r="D6" s="380"/>
      <c r="E6" s="128" t="s">
        <v>269</v>
      </c>
      <c r="F6" s="128"/>
      <c r="G6" s="128"/>
      <c r="H6" s="381" t="s">
        <v>95</v>
      </c>
      <c r="I6" s="381"/>
      <c r="J6" s="382"/>
      <c r="K6" s="127"/>
      <c r="L6" s="128" t="s">
        <v>269</v>
      </c>
      <c r="M6" s="139"/>
    </row>
    <row r="7" spans="1:13" ht="9.6" customHeight="1" x14ac:dyDescent="0.15">
      <c r="A7" s="127"/>
      <c r="B7" s="127"/>
      <c r="C7" s="127"/>
      <c r="D7" s="128"/>
      <c r="E7" s="128" t="s">
        <v>104</v>
      </c>
      <c r="F7" s="128"/>
      <c r="G7" s="128"/>
      <c r="H7" s="127"/>
      <c r="I7" s="127"/>
      <c r="J7" s="127"/>
      <c r="K7" s="128"/>
      <c r="L7" s="128" t="s">
        <v>104</v>
      </c>
      <c r="M7" s="139"/>
    </row>
    <row r="8" spans="1:13" ht="9.6" customHeight="1" x14ac:dyDescent="0.15">
      <c r="A8" s="127"/>
      <c r="B8" s="127"/>
      <c r="C8" s="127"/>
      <c r="D8" s="128" t="s">
        <v>237</v>
      </c>
      <c r="E8" s="128" t="s">
        <v>105</v>
      </c>
      <c r="F8" s="128"/>
      <c r="G8" s="128"/>
      <c r="H8" s="127"/>
      <c r="I8" s="127"/>
      <c r="J8" s="127"/>
      <c r="K8" s="128"/>
      <c r="L8" s="128" t="s">
        <v>77</v>
      </c>
      <c r="M8" s="139"/>
    </row>
    <row r="9" spans="1:13" ht="9.6" customHeight="1" x14ac:dyDescent="0.15">
      <c r="A9" s="160"/>
      <c r="B9" s="129"/>
      <c r="C9" s="129"/>
      <c r="D9" s="128"/>
      <c r="E9" s="128"/>
      <c r="F9" s="128"/>
      <c r="G9" s="128"/>
      <c r="H9" s="139"/>
      <c r="I9" s="139"/>
      <c r="J9" s="139"/>
      <c r="K9" s="128"/>
      <c r="L9" s="128"/>
      <c r="M9" s="139"/>
    </row>
    <row r="10" spans="1:13" ht="9.6" customHeight="1" x14ac:dyDescent="0.15">
      <c r="A10" s="383" t="s">
        <v>72</v>
      </c>
      <c r="B10" s="384"/>
      <c r="C10" s="372" t="s">
        <v>7</v>
      </c>
      <c r="D10" s="373"/>
      <c r="E10" s="130" t="s">
        <v>0</v>
      </c>
      <c r="F10" s="163"/>
      <c r="G10" s="128"/>
      <c r="H10" s="131" t="s">
        <v>12</v>
      </c>
      <c r="I10" s="130" t="s">
        <v>11</v>
      </c>
      <c r="J10" s="372" t="s">
        <v>8</v>
      </c>
      <c r="K10" s="373"/>
      <c r="L10" s="130" t="s">
        <v>9</v>
      </c>
      <c r="M10" s="139"/>
    </row>
    <row r="11" spans="1:13" ht="9.6" customHeight="1" x14ac:dyDescent="0.15">
      <c r="A11" s="385" t="s">
        <v>73</v>
      </c>
      <c r="B11" s="386"/>
      <c r="C11" s="132"/>
      <c r="D11" s="190">
        <f>SUM(D14,D17,D20,D23,D26,D29)</f>
        <v>1460</v>
      </c>
      <c r="E11" s="167">
        <f>SUM(E14,E17,E20,E23,E26,E29)</f>
        <v>11246</v>
      </c>
      <c r="F11" s="161"/>
      <c r="G11" s="128"/>
      <c r="H11" s="367" t="s">
        <v>10</v>
      </c>
      <c r="I11" s="170">
        <f>SUM(J11:L11)</f>
        <v>0</v>
      </c>
      <c r="J11" s="400">
        <v>0</v>
      </c>
      <c r="K11" s="401"/>
      <c r="L11" s="166">
        <v>0</v>
      </c>
      <c r="M11" s="139"/>
    </row>
    <row r="12" spans="1:13" ht="9.6" customHeight="1" x14ac:dyDescent="0.15">
      <c r="A12" s="356"/>
      <c r="B12" s="357"/>
      <c r="C12" s="133"/>
      <c r="D12" s="190">
        <f>SUM(D15,D18,D21,D24,D27,D30)</f>
        <v>1480</v>
      </c>
      <c r="E12" s="167">
        <f>SUM(E15,E18,E21,E24,E27,E30)</f>
        <v>11381</v>
      </c>
      <c r="F12" s="161"/>
      <c r="G12" s="128"/>
      <c r="H12" s="368"/>
      <c r="I12" s="168">
        <f>SUM(J12:L12)</f>
        <v>0</v>
      </c>
      <c r="J12" s="404">
        <v>0</v>
      </c>
      <c r="K12" s="405"/>
      <c r="L12" s="119">
        <v>0</v>
      </c>
      <c r="M12" s="139"/>
    </row>
    <row r="13" spans="1:13" ht="9.6" customHeight="1" x14ac:dyDescent="0.15">
      <c r="A13" s="356"/>
      <c r="B13" s="357"/>
      <c r="C13" s="133"/>
      <c r="D13" s="181">
        <f>SUM(D11-D12)</f>
        <v>-20</v>
      </c>
      <c r="E13" s="170">
        <f>SUM(E11-E12)</f>
        <v>-135</v>
      </c>
      <c r="F13" s="161"/>
      <c r="G13" s="128"/>
      <c r="H13" s="369"/>
      <c r="I13" s="164">
        <f>SUM(J13:L13)</f>
        <v>0</v>
      </c>
      <c r="J13" s="394">
        <f>SUM(J11-J12)</f>
        <v>0</v>
      </c>
      <c r="K13" s="395"/>
      <c r="L13" s="164">
        <f>SUM(L11-L12)</f>
        <v>0</v>
      </c>
      <c r="M13" s="139"/>
    </row>
    <row r="14" spans="1:13" ht="9.6" customHeight="1" x14ac:dyDescent="0.15">
      <c r="A14" s="356" t="s">
        <v>3</v>
      </c>
      <c r="B14" s="366" t="s">
        <v>6</v>
      </c>
      <c r="C14" s="135"/>
      <c r="D14" s="181"/>
      <c r="E14" s="170"/>
      <c r="F14" s="161"/>
      <c r="G14" s="128"/>
      <c r="H14" s="139"/>
      <c r="I14" s="139"/>
      <c r="J14" s="139"/>
      <c r="K14" s="139"/>
      <c r="L14" s="139"/>
      <c r="M14" s="139"/>
    </row>
    <row r="15" spans="1:13" ht="9.6" customHeight="1" x14ac:dyDescent="0.15">
      <c r="A15" s="356"/>
      <c r="B15" s="366"/>
      <c r="C15" s="135"/>
      <c r="D15" s="181"/>
      <c r="E15" s="170"/>
      <c r="F15" s="161"/>
      <c r="G15" s="128"/>
      <c r="H15" s="139"/>
      <c r="I15" s="139"/>
      <c r="J15" s="139"/>
      <c r="K15" s="139"/>
      <c r="L15" s="139"/>
      <c r="M15" s="139"/>
    </row>
    <row r="16" spans="1:13" ht="9.6" customHeight="1" x14ac:dyDescent="0.15">
      <c r="A16" s="356"/>
      <c r="B16" s="366"/>
      <c r="C16" s="135"/>
      <c r="D16" s="181">
        <f>SUM(D14-D15)</f>
        <v>0</v>
      </c>
      <c r="E16" s="170">
        <f>SUM(E14-E15)</f>
        <v>0</v>
      </c>
      <c r="F16" s="161"/>
      <c r="G16" s="128"/>
      <c r="H16" s="139"/>
      <c r="I16" s="139"/>
      <c r="J16" s="139"/>
      <c r="K16" s="139"/>
      <c r="L16" s="139"/>
      <c r="M16" s="139"/>
    </row>
    <row r="17" spans="1:13" ht="9.6" customHeight="1" x14ac:dyDescent="0.15">
      <c r="A17" s="365"/>
      <c r="B17" s="366" t="s">
        <v>5</v>
      </c>
      <c r="C17" s="135"/>
      <c r="D17" s="181"/>
      <c r="E17" s="170"/>
      <c r="F17" s="161"/>
      <c r="G17" s="128"/>
      <c r="H17" s="139"/>
      <c r="I17" s="139"/>
      <c r="J17" s="139"/>
      <c r="K17" s="128"/>
      <c r="L17" s="128" t="s">
        <v>270</v>
      </c>
      <c r="M17" s="139"/>
    </row>
    <row r="18" spans="1:13" ht="9.6" customHeight="1" x14ac:dyDescent="0.15">
      <c r="A18" s="365"/>
      <c r="B18" s="366"/>
      <c r="C18" s="135"/>
      <c r="D18" s="181"/>
      <c r="E18" s="170"/>
      <c r="F18" s="161"/>
      <c r="G18" s="128"/>
      <c r="H18" s="139"/>
      <c r="I18" s="139"/>
      <c r="J18" s="139"/>
      <c r="K18" s="128"/>
      <c r="L18" s="128" t="s">
        <v>269</v>
      </c>
      <c r="M18" s="139"/>
    </row>
    <row r="19" spans="1:13" ht="9.6" customHeight="1" x14ac:dyDescent="0.15">
      <c r="A19" s="365"/>
      <c r="B19" s="366"/>
      <c r="C19" s="135"/>
      <c r="D19" s="181">
        <f>SUM(D17-D18)</f>
        <v>0</v>
      </c>
      <c r="E19" s="170">
        <f>SUM(E17-E18)</f>
        <v>0</v>
      </c>
      <c r="F19" s="161"/>
      <c r="G19" s="128"/>
      <c r="H19" s="139"/>
      <c r="I19" s="139"/>
      <c r="J19" s="139"/>
      <c r="K19" s="128"/>
      <c r="L19" s="128" t="s">
        <v>104</v>
      </c>
      <c r="M19" s="139"/>
    </row>
    <row r="20" spans="1:13" ht="11.1" customHeight="1" x14ac:dyDescent="0.15">
      <c r="A20" s="365" t="s">
        <v>4</v>
      </c>
      <c r="B20" s="357"/>
      <c r="C20" s="133"/>
      <c r="D20" s="181">
        <v>0</v>
      </c>
      <c r="E20" s="170">
        <v>0</v>
      </c>
      <c r="F20" s="161"/>
      <c r="G20" s="128"/>
      <c r="H20" s="371" t="s">
        <v>96</v>
      </c>
      <c r="I20" s="371"/>
      <c r="J20" s="371"/>
      <c r="K20" s="371"/>
      <c r="L20" s="128"/>
      <c r="M20" s="139"/>
    </row>
    <row r="21" spans="1:13" ht="9.6" customHeight="1" x14ac:dyDescent="0.15">
      <c r="A21" s="365"/>
      <c r="B21" s="357"/>
      <c r="C21" s="133"/>
      <c r="D21" s="181">
        <v>0</v>
      </c>
      <c r="E21" s="170">
        <v>0</v>
      </c>
      <c r="F21" s="161"/>
      <c r="G21" s="128"/>
      <c r="H21" s="165"/>
      <c r="I21" s="130" t="s">
        <v>71</v>
      </c>
      <c r="J21" s="372" t="s">
        <v>69</v>
      </c>
      <c r="K21" s="373"/>
      <c r="L21" s="130" t="s">
        <v>70</v>
      </c>
      <c r="M21" s="139"/>
    </row>
    <row r="22" spans="1:13" ht="9.6" customHeight="1" x14ac:dyDescent="0.15">
      <c r="A22" s="365"/>
      <c r="B22" s="357"/>
      <c r="C22" s="133"/>
      <c r="D22" s="181">
        <v>0</v>
      </c>
      <c r="E22" s="170">
        <v>0</v>
      </c>
      <c r="F22" s="161"/>
      <c r="G22" s="128"/>
      <c r="H22" s="374" t="s">
        <v>79</v>
      </c>
      <c r="I22" s="166">
        <f t="shared" ref="I22:I30" si="0">SUM(J22:L22)</f>
        <v>0</v>
      </c>
      <c r="J22" s="400">
        <v>0</v>
      </c>
      <c r="K22" s="401"/>
      <c r="L22" s="166">
        <v>0</v>
      </c>
      <c r="M22" s="139"/>
    </row>
    <row r="23" spans="1:13" ht="9.6" customHeight="1" x14ac:dyDescent="0.15">
      <c r="A23" s="356" t="s">
        <v>74</v>
      </c>
      <c r="B23" s="357"/>
      <c r="C23" s="133"/>
      <c r="D23" s="181">
        <v>1460</v>
      </c>
      <c r="E23" s="170">
        <v>11246</v>
      </c>
      <c r="F23" s="161"/>
      <c r="G23" s="128"/>
      <c r="H23" s="375"/>
      <c r="I23" s="167">
        <f t="shared" si="0"/>
        <v>0</v>
      </c>
      <c r="J23" s="402">
        <v>0</v>
      </c>
      <c r="K23" s="403"/>
      <c r="L23" s="167">
        <v>0</v>
      </c>
      <c r="M23" s="139"/>
    </row>
    <row r="24" spans="1:13" ht="9.6" customHeight="1" x14ac:dyDescent="0.15">
      <c r="A24" s="356"/>
      <c r="B24" s="357"/>
      <c r="C24" s="133"/>
      <c r="D24" s="181">
        <v>1460</v>
      </c>
      <c r="E24" s="170">
        <v>11246</v>
      </c>
      <c r="F24" s="161"/>
      <c r="G24" s="128"/>
      <c r="H24" s="376"/>
      <c r="I24" s="168">
        <f t="shared" si="0"/>
        <v>0</v>
      </c>
      <c r="J24" s="396">
        <f>SUM(J22-J23)</f>
        <v>0</v>
      </c>
      <c r="K24" s="397"/>
      <c r="L24" s="167">
        <f>SUM(L22-L23)</f>
        <v>0</v>
      </c>
      <c r="M24" s="139"/>
    </row>
    <row r="25" spans="1:13" ht="9.6" customHeight="1" x14ac:dyDescent="0.15">
      <c r="A25" s="356"/>
      <c r="B25" s="357"/>
      <c r="C25" s="133"/>
      <c r="D25" s="181">
        <f>D23-D24</f>
        <v>0</v>
      </c>
      <c r="E25" s="170">
        <f>E23-E24</f>
        <v>0</v>
      </c>
      <c r="F25" s="161"/>
      <c r="G25" s="128"/>
      <c r="H25" s="359" t="s">
        <v>75</v>
      </c>
      <c r="I25" s="170">
        <f t="shared" si="0"/>
        <v>0</v>
      </c>
      <c r="J25" s="396">
        <v>0</v>
      </c>
      <c r="K25" s="397"/>
      <c r="L25" s="168">
        <f>J25</f>
        <v>0</v>
      </c>
      <c r="M25" s="139"/>
    </row>
    <row r="26" spans="1:13" ht="9.6" customHeight="1" x14ac:dyDescent="0.15">
      <c r="A26" s="356" t="s">
        <v>1</v>
      </c>
      <c r="B26" s="357"/>
      <c r="C26" s="169"/>
      <c r="D26" s="181">
        <v>0</v>
      </c>
      <c r="E26" s="170">
        <v>0</v>
      </c>
      <c r="F26" s="161"/>
      <c r="G26" s="128"/>
      <c r="H26" s="360"/>
      <c r="I26" s="168">
        <f t="shared" si="0"/>
        <v>0</v>
      </c>
      <c r="J26" s="396">
        <v>0</v>
      </c>
      <c r="K26" s="397"/>
      <c r="L26" s="168">
        <f>J26</f>
        <v>0</v>
      </c>
      <c r="M26" s="139"/>
    </row>
    <row r="27" spans="1:13" ht="9.6" customHeight="1" x14ac:dyDescent="0.15">
      <c r="A27" s="356"/>
      <c r="B27" s="357"/>
      <c r="C27" s="133"/>
      <c r="D27" s="181">
        <v>0</v>
      </c>
      <c r="E27" s="170">
        <v>0</v>
      </c>
      <c r="F27" s="161"/>
      <c r="G27" s="128"/>
      <c r="H27" s="377"/>
      <c r="I27" s="168">
        <f t="shared" si="0"/>
        <v>0</v>
      </c>
      <c r="J27" s="396">
        <f>SUM(J25-J26)</f>
        <v>0</v>
      </c>
      <c r="K27" s="397"/>
      <c r="L27" s="168">
        <f>SUM(L25-L26)</f>
        <v>0</v>
      </c>
      <c r="M27" s="139"/>
    </row>
    <row r="28" spans="1:13" ht="9.6" customHeight="1" x14ac:dyDescent="0.15">
      <c r="A28" s="356"/>
      <c r="B28" s="357"/>
      <c r="C28" s="133"/>
      <c r="D28" s="181">
        <v>0</v>
      </c>
      <c r="E28" s="170">
        <v>0</v>
      </c>
      <c r="F28" s="161"/>
      <c r="G28" s="128"/>
      <c r="H28" s="359" t="s">
        <v>76</v>
      </c>
      <c r="I28" s="168">
        <f t="shared" si="0"/>
        <v>0</v>
      </c>
      <c r="J28" s="396">
        <v>0</v>
      </c>
      <c r="K28" s="397"/>
      <c r="L28" s="168">
        <v>0</v>
      </c>
      <c r="M28" s="139"/>
    </row>
    <row r="29" spans="1:13" ht="9.6" customHeight="1" x14ac:dyDescent="0.15">
      <c r="A29" s="356" t="s">
        <v>2</v>
      </c>
      <c r="B29" s="357"/>
      <c r="C29" s="133"/>
      <c r="D29" s="181">
        <v>0</v>
      </c>
      <c r="E29" s="170">
        <v>0</v>
      </c>
      <c r="F29" s="161"/>
      <c r="G29" s="128"/>
      <c r="H29" s="360"/>
      <c r="I29" s="168">
        <f t="shared" si="0"/>
        <v>0</v>
      </c>
      <c r="J29" s="396">
        <v>0</v>
      </c>
      <c r="K29" s="397"/>
      <c r="L29" s="168">
        <v>0</v>
      </c>
      <c r="M29" s="139"/>
    </row>
    <row r="30" spans="1:13" ht="9.6" customHeight="1" x14ac:dyDescent="0.15">
      <c r="A30" s="356"/>
      <c r="B30" s="357"/>
      <c r="C30" s="133"/>
      <c r="D30" s="181">
        <v>20</v>
      </c>
      <c r="E30" s="170">
        <v>135</v>
      </c>
      <c r="F30" s="161"/>
      <c r="G30" s="128"/>
      <c r="H30" s="361"/>
      <c r="I30" s="164">
        <f t="shared" si="0"/>
        <v>0</v>
      </c>
      <c r="J30" s="394">
        <v>0</v>
      </c>
      <c r="K30" s="395"/>
      <c r="L30" s="164">
        <v>0</v>
      </c>
      <c r="M30" s="139"/>
    </row>
    <row r="31" spans="1:13" ht="9.6" customHeight="1" x14ac:dyDescent="0.15">
      <c r="A31" s="362"/>
      <c r="B31" s="363"/>
      <c r="C31" s="134"/>
      <c r="D31" s="182">
        <f>SUM(D29-D30)</f>
        <v>-20</v>
      </c>
      <c r="E31" s="164">
        <f>SUM(E29-E30)</f>
        <v>-135</v>
      </c>
      <c r="F31" s="128"/>
      <c r="G31" s="128"/>
      <c r="H31" s="139"/>
      <c r="I31" s="139"/>
      <c r="J31" s="139"/>
      <c r="K31" s="139"/>
      <c r="L31" s="139"/>
      <c r="M31" s="139"/>
    </row>
    <row r="32" spans="1:13" ht="9" customHeight="1" x14ac:dyDescent="0.15">
      <c r="A32" s="139"/>
      <c r="B32" s="139"/>
      <c r="C32" s="139"/>
      <c r="D32" s="128"/>
      <c r="E32" s="128"/>
      <c r="F32" s="128"/>
      <c r="G32" s="161"/>
      <c r="H32" s="139"/>
      <c r="I32" s="139"/>
      <c r="J32" s="139"/>
      <c r="K32" s="139"/>
      <c r="L32" s="139"/>
      <c r="M32" s="139"/>
    </row>
    <row r="33" spans="1:13" ht="10.5" customHeight="1" x14ac:dyDescent="0.15">
      <c r="A33" s="348" t="s">
        <v>97</v>
      </c>
      <c r="B33" s="348"/>
      <c r="C33" s="348"/>
      <c r="D33" s="348"/>
      <c r="E33" s="349"/>
      <c r="F33" s="128" t="s">
        <v>106</v>
      </c>
      <c r="G33" s="139"/>
      <c r="H33" s="139"/>
      <c r="I33" s="139"/>
      <c r="J33" s="139"/>
      <c r="K33" s="139"/>
      <c r="L33" s="139"/>
      <c r="M33" s="139"/>
    </row>
    <row r="34" spans="1:13" ht="9" customHeight="1" x14ac:dyDescent="0.15">
      <c r="A34" s="350" t="s">
        <v>213</v>
      </c>
      <c r="B34" s="351"/>
      <c r="C34" s="136" t="s">
        <v>238</v>
      </c>
      <c r="D34" s="137" t="s">
        <v>11</v>
      </c>
      <c r="E34" s="120" t="s">
        <v>69</v>
      </c>
      <c r="F34" s="121" t="s">
        <v>70</v>
      </c>
      <c r="G34" s="139"/>
      <c r="H34" s="350" t="s">
        <v>213</v>
      </c>
      <c r="I34" s="351"/>
      <c r="J34" s="136" t="s">
        <v>238</v>
      </c>
      <c r="K34" s="137" t="s">
        <v>11</v>
      </c>
      <c r="L34" s="120" t="s">
        <v>69</v>
      </c>
      <c r="M34" s="121" t="s">
        <v>70</v>
      </c>
    </row>
    <row r="35" spans="1:13" ht="9" customHeight="1" x14ac:dyDescent="0.15">
      <c r="A35" s="352" t="s">
        <v>13</v>
      </c>
      <c r="B35" s="353"/>
      <c r="C35" s="153"/>
      <c r="D35" s="154">
        <f>SUM(D36+K81)</f>
        <v>0</v>
      </c>
      <c r="E35" s="154">
        <f>SUM(E36+L81)</f>
        <v>0</v>
      </c>
      <c r="F35" s="155">
        <f>SUM(F36+M81)</f>
        <v>0</v>
      </c>
      <c r="G35" s="139"/>
      <c r="H35" s="391" t="s">
        <v>43</v>
      </c>
      <c r="I35" s="392"/>
      <c r="J35" s="124">
        <v>264</v>
      </c>
      <c r="K35" s="140">
        <f>SUM(L35,M35)</f>
        <v>0</v>
      </c>
      <c r="L35" s="172">
        <v>0</v>
      </c>
      <c r="M35" s="173">
        <v>0</v>
      </c>
    </row>
    <row r="36" spans="1:13" ht="9" customHeight="1" x14ac:dyDescent="0.15">
      <c r="A36" s="184" t="s">
        <v>214</v>
      </c>
      <c r="B36" s="225"/>
      <c r="C36" s="157"/>
      <c r="D36" s="158">
        <f>SUM(D37+D49+D56+D67+K37+K53+K63+K72+K80)</f>
        <v>0</v>
      </c>
      <c r="E36" s="174">
        <f>SUM(E37+E49+E56+E67+L37+L53+L63+L72+L80)</f>
        <v>0</v>
      </c>
      <c r="F36" s="155">
        <f>SUM(F37+F49+F56+F67+M37+M53+M63+M72+M80)</f>
        <v>0</v>
      </c>
      <c r="G36" s="139"/>
      <c r="H36" s="338" t="s">
        <v>44</v>
      </c>
      <c r="I36" s="339"/>
      <c r="J36" s="125">
        <v>265</v>
      </c>
      <c r="K36" s="141">
        <f>SUM(L36,M36)</f>
        <v>0</v>
      </c>
      <c r="L36" s="146">
        <v>0</v>
      </c>
      <c r="M36" s="147">
        <v>0</v>
      </c>
    </row>
    <row r="37" spans="1:13" ht="9" customHeight="1" x14ac:dyDescent="0.15">
      <c r="A37" s="338" t="s">
        <v>100</v>
      </c>
      <c r="B37" s="345"/>
      <c r="C37" s="125"/>
      <c r="D37" s="141">
        <f>SUM(D38:D48)</f>
        <v>0</v>
      </c>
      <c r="E37" s="146">
        <f>SUM(E38:E48)</f>
        <v>0</v>
      </c>
      <c r="F37" s="147">
        <f>SUM(F38:F48)</f>
        <v>0</v>
      </c>
      <c r="G37" s="139"/>
      <c r="H37" s="338" t="s">
        <v>45</v>
      </c>
      <c r="I37" s="345"/>
      <c r="J37" s="125"/>
      <c r="K37" s="141">
        <f>SUM(K38:K52)</f>
        <v>0</v>
      </c>
      <c r="L37" s="146">
        <f>SUM(L38:L52)</f>
        <v>0</v>
      </c>
      <c r="M37" s="147">
        <f>SUM(M38:M52)</f>
        <v>0</v>
      </c>
    </row>
    <row r="38" spans="1:13" ht="9" customHeight="1" x14ac:dyDescent="0.15">
      <c r="A38" s="346" t="s">
        <v>14</v>
      </c>
      <c r="B38" s="347"/>
      <c r="C38" s="125">
        <v>11</v>
      </c>
      <c r="D38" s="141">
        <f t="shared" ref="D38:D48" si="1">SUM(E38,F38)</f>
        <v>0</v>
      </c>
      <c r="E38" s="146">
        <v>0</v>
      </c>
      <c r="F38" s="147">
        <v>0</v>
      </c>
      <c r="G38" s="139"/>
      <c r="H38" s="338" t="s">
        <v>46</v>
      </c>
      <c r="I38" s="345"/>
      <c r="J38" s="125">
        <v>271</v>
      </c>
      <c r="K38" s="141">
        <f t="shared" ref="K38:K52" si="2">SUM(L38,M38)</f>
        <v>0</v>
      </c>
      <c r="L38" s="146">
        <v>0</v>
      </c>
      <c r="M38" s="147">
        <v>0</v>
      </c>
    </row>
    <row r="39" spans="1:13" ht="9" customHeight="1" x14ac:dyDescent="0.15">
      <c r="A39" s="346" t="s">
        <v>15</v>
      </c>
      <c r="B39" s="347"/>
      <c r="C39" s="125">
        <v>21</v>
      </c>
      <c r="D39" s="141">
        <f t="shared" si="1"/>
        <v>0</v>
      </c>
      <c r="E39" s="146">
        <v>0</v>
      </c>
      <c r="F39" s="147">
        <v>0</v>
      </c>
      <c r="G39" s="139"/>
      <c r="H39" s="338" t="s">
        <v>239</v>
      </c>
      <c r="I39" s="345"/>
      <c r="J39" s="125">
        <v>281</v>
      </c>
      <c r="K39" s="141">
        <f t="shared" si="2"/>
        <v>0</v>
      </c>
      <c r="L39" s="146">
        <v>0</v>
      </c>
      <c r="M39" s="147">
        <v>0</v>
      </c>
    </row>
    <row r="40" spans="1:13" ht="9" customHeight="1" x14ac:dyDescent="0.15">
      <c r="A40" s="189" t="s">
        <v>240</v>
      </c>
      <c r="B40" s="186"/>
      <c r="C40" s="125">
        <v>22</v>
      </c>
      <c r="D40" s="141">
        <f t="shared" si="1"/>
        <v>0</v>
      </c>
      <c r="E40" s="146">
        <v>0</v>
      </c>
      <c r="F40" s="147">
        <v>0</v>
      </c>
      <c r="G40" s="139"/>
      <c r="H40" s="338" t="s">
        <v>47</v>
      </c>
      <c r="I40" s="345"/>
      <c r="J40" s="125">
        <v>291</v>
      </c>
      <c r="K40" s="141">
        <f t="shared" si="2"/>
        <v>0</v>
      </c>
      <c r="L40" s="146">
        <v>0</v>
      </c>
      <c r="M40" s="147">
        <v>0</v>
      </c>
    </row>
    <row r="41" spans="1:13" ht="9" customHeight="1" x14ac:dyDescent="0.15">
      <c r="A41" s="346" t="s">
        <v>16</v>
      </c>
      <c r="B41" s="347"/>
      <c r="C41" s="125">
        <v>23</v>
      </c>
      <c r="D41" s="141">
        <f t="shared" si="1"/>
        <v>0</v>
      </c>
      <c r="E41" s="146">
        <v>0</v>
      </c>
      <c r="F41" s="147">
        <v>0</v>
      </c>
      <c r="G41" s="139"/>
      <c r="H41" s="338" t="s">
        <v>215</v>
      </c>
      <c r="I41" s="345"/>
      <c r="J41" s="125">
        <v>301</v>
      </c>
      <c r="K41" s="141">
        <f t="shared" si="2"/>
        <v>0</v>
      </c>
      <c r="L41" s="146">
        <v>0</v>
      </c>
      <c r="M41" s="147">
        <v>0</v>
      </c>
    </row>
    <row r="42" spans="1:13" ht="9" customHeight="1" x14ac:dyDescent="0.15">
      <c r="A42" s="189" t="s">
        <v>81</v>
      </c>
      <c r="B42" s="186"/>
      <c r="C42" s="125">
        <v>24</v>
      </c>
      <c r="D42" s="141">
        <f t="shared" si="1"/>
        <v>0</v>
      </c>
      <c r="E42" s="146">
        <v>0</v>
      </c>
      <c r="F42" s="147">
        <v>0</v>
      </c>
      <c r="G42" s="139"/>
      <c r="H42" s="338" t="s">
        <v>48</v>
      </c>
      <c r="I42" s="345"/>
      <c r="J42" s="125">
        <v>311</v>
      </c>
      <c r="K42" s="141">
        <f t="shared" si="2"/>
        <v>0</v>
      </c>
      <c r="L42" s="146">
        <v>0</v>
      </c>
      <c r="M42" s="147">
        <v>0</v>
      </c>
    </row>
    <row r="43" spans="1:13" ht="9" customHeight="1" x14ac:dyDescent="0.15">
      <c r="A43" s="148" t="s">
        <v>107</v>
      </c>
      <c r="B43" s="149"/>
      <c r="C43" s="159">
        <v>31</v>
      </c>
      <c r="D43" s="150">
        <f t="shared" si="1"/>
        <v>0</v>
      </c>
      <c r="E43" s="146">
        <v>0</v>
      </c>
      <c r="F43" s="147">
        <v>0</v>
      </c>
      <c r="G43" s="139"/>
      <c r="H43" s="338" t="s">
        <v>241</v>
      </c>
      <c r="I43" s="345"/>
      <c r="J43" s="125">
        <v>320</v>
      </c>
      <c r="K43" s="141">
        <f t="shared" si="2"/>
        <v>0</v>
      </c>
      <c r="L43" s="146">
        <v>0</v>
      </c>
      <c r="M43" s="147">
        <v>0</v>
      </c>
    </row>
    <row r="44" spans="1:13" ht="9" customHeight="1" x14ac:dyDescent="0.15">
      <c r="A44" s="346" t="s">
        <v>17</v>
      </c>
      <c r="B44" s="347"/>
      <c r="C44" s="125">
        <v>41</v>
      </c>
      <c r="D44" s="141">
        <f t="shared" si="1"/>
        <v>0</v>
      </c>
      <c r="E44" s="146">
        <v>0</v>
      </c>
      <c r="F44" s="147">
        <v>0</v>
      </c>
      <c r="G44" s="139"/>
      <c r="H44" s="338" t="s">
        <v>242</v>
      </c>
      <c r="I44" s="345"/>
      <c r="J44" s="125">
        <v>321</v>
      </c>
      <c r="K44" s="141">
        <f t="shared" si="2"/>
        <v>0</v>
      </c>
      <c r="L44" s="146">
        <v>0</v>
      </c>
      <c r="M44" s="147">
        <v>0</v>
      </c>
    </row>
    <row r="45" spans="1:13" ht="9" customHeight="1" x14ac:dyDescent="0.15">
      <c r="A45" s="331" t="s">
        <v>82</v>
      </c>
      <c r="B45" s="332"/>
      <c r="C45" s="125">
        <v>51</v>
      </c>
      <c r="D45" s="141">
        <f t="shared" si="1"/>
        <v>0</v>
      </c>
      <c r="E45" s="146">
        <v>0</v>
      </c>
      <c r="F45" s="147">
        <v>0</v>
      </c>
      <c r="G45" s="139"/>
      <c r="H45" s="185" t="s">
        <v>50</v>
      </c>
      <c r="I45" s="186"/>
      <c r="J45" s="125">
        <v>322</v>
      </c>
      <c r="K45" s="141">
        <f t="shared" si="2"/>
        <v>0</v>
      </c>
      <c r="L45" s="146">
        <v>0</v>
      </c>
      <c r="M45" s="147">
        <v>0</v>
      </c>
    </row>
    <row r="46" spans="1:13" ht="9" customHeight="1" x14ac:dyDescent="0.15">
      <c r="A46" s="346" t="s">
        <v>18</v>
      </c>
      <c r="B46" s="347"/>
      <c r="C46" s="125">
        <v>61</v>
      </c>
      <c r="D46" s="141">
        <f t="shared" si="1"/>
        <v>0</v>
      </c>
      <c r="E46" s="146">
        <v>0</v>
      </c>
      <c r="F46" s="147">
        <v>0</v>
      </c>
      <c r="G46" s="139"/>
      <c r="H46" s="185" t="s">
        <v>51</v>
      </c>
      <c r="I46" s="186"/>
      <c r="J46" s="125">
        <v>323</v>
      </c>
      <c r="K46" s="141">
        <f t="shared" si="2"/>
        <v>0</v>
      </c>
      <c r="L46" s="146">
        <v>0</v>
      </c>
      <c r="M46" s="147">
        <v>0</v>
      </c>
    </row>
    <row r="47" spans="1:13" ht="9" customHeight="1" x14ac:dyDescent="0.15">
      <c r="A47" s="331" t="s">
        <v>90</v>
      </c>
      <c r="B47" s="332"/>
      <c r="C47" s="125">
        <v>71</v>
      </c>
      <c r="D47" s="141">
        <f t="shared" si="1"/>
        <v>0</v>
      </c>
      <c r="E47" s="146">
        <v>0</v>
      </c>
      <c r="F47" s="147">
        <v>0</v>
      </c>
      <c r="G47" s="139"/>
      <c r="H47" s="185" t="s">
        <v>49</v>
      </c>
      <c r="I47" s="186"/>
      <c r="J47" s="125">
        <v>324</v>
      </c>
      <c r="K47" s="141">
        <f t="shared" si="2"/>
        <v>0</v>
      </c>
      <c r="L47" s="146">
        <v>0</v>
      </c>
      <c r="M47" s="147">
        <v>0</v>
      </c>
    </row>
    <row r="48" spans="1:13" ht="9" customHeight="1" x14ac:dyDescent="0.15">
      <c r="A48" s="335" t="s">
        <v>98</v>
      </c>
      <c r="B48" s="336"/>
      <c r="C48" s="179">
        <v>81</v>
      </c>
      <c r="D48" s="141">
        <f t="shared" si="1"/>
        <v>0</v>
      </c>
      <c r="E48" s="146">
        <v>0</v>
      </c>
      <c r="F48" s="147">
        <v>0</v>
      </c>
      <c r="G48" s="139"/>
      <c r="H48" s="338" t="s">
        <v>243</v>
      </c>
      <c r="I48" s="345"/>
      <c r="J48" s="125">
        <v>331</v>
      </c>
      <c r="K48" s="141">
        <f t="shared" si="2"/>
        <v>0</v>
      </c>
      <c r="L48" s="146">
        <v>0</v>
      </c>
      <c r="M48" s="147">
        <v>0</v>
      </c>
    </row>
    <row r="49" spans="1:13" ht="9" customHeight="1" x14ac:dyDescent="0.15">
      <c r="A49" s="338" t="s">
        <v>19</v>
      </c>
      <c r="B49" s="344"/>
      <c r="C49" s="125"/>
      <c r="D49" s="141">
        <f>SUM(D50:D55)</f>
        <v>0</v>
      </c>
      <c r="E49" s="146">
        <f>SUM(E50:E55)</f>
        <v>0</v>
      </c>
      <c r="F49" s="147">
        <f>SUM(F50:F55)</f>
        <v>0</v>
      </c>
      <c r="G49" s="139"/>
      <c r="H49" s="185" t="s">
        <v>216</v>
      </c>
      <c r="I49" s="186"/>
      <c r="J49" s="125">
        <v>341</v>
      </c>
      <c r="K49" s="141">
        <f t="shared" si="2"/>
        <v>0</v>
      </c>
      <c r="L49" s="146">
        <v>0</v>
      </c>
      <c r="M49" s="147">
        <v>0</v>
      </c>
    </row>
    <row r="50" spans="1:13" ht="9" customHeight="1" x14ac:dyDescent="0.15">
      <c r="A50" s="338" t="s">
        <v>20</v>
      </c>
      <c r="B50" s="344"/>
      <c r="C50" s="125">
        <v>91</v>
      </c>
      <c r="D50" s="141">
        <f t="shared" ref="D50:D55" si="3">SUM(E50,F50)</f>
        <v>0</v>
      </c>
      <c r="E50" s="146">
        <v>0</v>
      </c>
      <c r="F50" s="147">
        <v>0</v>
      </c>
      <c r="G50" s="139"/>
      <c r="H50" s="338" t="s">
        <v>52</v>
      </c>
      <c r="I50" s="339"/>
      <c r="J50" s="125">
        <v>351</v>
      </c>
      <c r="K50" s="141">
        <f t="shared" si="2"/>
        <v>0</v>
      </c>
      <c r="L50" s="146">
        <v>0</v>
      </c>
      <c r="M50" s="147">
        <v>0</v>
      </c>
    </row>
    <row r="51" spans="1:13" ht="9" customHeight="1" x14ac:dyDescent="0.15">
      <c r="A51" s="338" t="s">
        <v>21</v>
      </c>
      <c r="B51" s="344"/>
      <c r="C51" s="125">
        <v>92</v>
      </c>
      <c r="D51" s="141">
        <f t="shared" si="3"/>
        <v>0</v>
      </c>
      <c r="E51" s="146">
        <v>0</v>
      </c>
      <c r="F51" s="147">
        <v>0</v>
      </c>
      <c r="G51" s="139"/>
      <c r="H51" s="338" t="s">
        <v>53</v>
      </c>
      <c r="I51" s="339"/>
      <c r="J51" s="125">
        <v>361</v>
      </c>
      <c r="K51" s="141">
        <f t="shared" si="2"/>
        <v>0</v>
      </c>
      <c r="L51" s="146">
        <v>0</v>
      </c>
      <c r="M51" s="147">
        <v>0</v>
      </c>
    </row>
    <row r="52" spans="1:13" s="139" customFormat="1" ht="18" customHeight="1" x14ac:dyDescent="0.15">
      <c r="A52" s="338" t="s">
        <v>22</v>
      </c>
      <c r="B52" s="339"/>
      <c r="C52" s="125">
        <v>101</v>
      </c>
      <c r="D52" s="141">
        <f t="shared" si="3"/>
        <v>0</v>
      </c>
      <c r="E52" s="146">
        <v>0</v>
      </c>
      <c r="F52" s="147">
        <v>0</v>
      </c>
      <c r="H52" s="335" t="s">
        <v>101</v>
      </c>
      <c r="I52" s="336"/>
      <c r="J52" s="179">
        <v>371</v>
      </c>
      <c r="K52" s="141">
        <f t="shared" si="2"/>
        <v>0</v>
      </c>
      <c r="L52" s="146">
        <v>0</v>
      </c>
      <c r="M52" s="147">
        <v>0</v>
      </c>
    </row>
    <row r="53" spans="1:13" ht="9" customHeight="1" x14ac:dyDescent="0.15">
      <c r="A53" s="185" t="s">
        <v>23</v>
      </c>
      <c r="B53" s="186"/>
      <c r="C53" s="125">
        <v>111</v>
      </c>
      <c r="D53" s="141">
        <f t="shared" si="3"/>
        <v>0</v>
      </c>
      <c r="E53" s="146">
        <v>0</v>
      </c>
      <c r="F53" s="147">
        <v>0</v>
      </c>
      <c r="G53" s="139"/>
      <c r="H53" s="331" t="s">
        <v>54</v>
      </c>
      <c r="I53" s="332"/>
      <c r="J53" s="125"/>
      <c r="K53" s="141">
        <f>SUM(K54:K62)</f>
        <v>0</v>
      </c>
      <c r="L53" s="146">
        <f>SUM(L54:L62)</f>
        <v>0</v>
      </c>
      <c r="M53" s="147">
        <f>SUM(M54:M62)</f>
        <v>0</v>
      </c>
    </row>
    <row r="54" spans="1:13" ht="9" customHeight="1" x14ac:dyDescent="0.15">
      <c r="A54" s="331" t="s">
        <v>93</v>
      </c>
      <c r="B54" s="332"/>
      <c r="C54" s="125">
        <v>112</v>
      </c>
      <c r="D54" s="141">
        <f t="shared" si="3"/>
        <v>0</v>
      </c>
      <c r="E54" s="146">
        <v>0</v>
      </c>
      <c r="F54" s="147">
        <v>0</v>
      </c>
      <c r="G54" s="139"/>
      <c r="H54" s="338" t="s">
        <v>80</v>
      </c>
      <c r="I54" s="339"/>
      <c r="J54" s="125">
        <v>381</v>
      </c>
      <c r="K54" s="141">
        <f t="shared" ref="K54:K62" si="4">SUM(L54,M54)</f>
        <v>0</v>
      </c>
      <c r="L54" s="146">
        <v>0</v>
      </c>
      <c r="M54" s="147">
        <v>0</v>
      </c>
    </row>
    <row r="55" spans="1:13" ht="9" customHeight="1" x14ac:dyDescent="0.15">
      <c r="A55" s="338" t="s">
        <v>24</v>
      </c>
      <c r="B55" s="344"/>
      <c r="C55" s="125">
        <v>121</v>
      </c>
      <c r="D55" s="141">
        <f t="shared" si="3"/>
        <v>0</v>
      </c>
      <c r="E55" s="146">
        <v>0</v>
      </c>
      <c r="F55" s="147">
        <v>0</v>
      </c>
      <c r="G55" s="139"/>
      <c r="H55" s="185" t="s">
        <v>55</v>
      </c>
      <c r="I55" s="186"/>
      <c r="J55" s="125">
        <v>391</v>
      </c>
      <c r="K55" s="141">
        <f t="shared" si="4"/>
        <v>0</v>
      </c>
      <c r="L55" s="146">
        <v>0</v>
      </c>
      <c r="M55" s="147">
        <v>0</v>
      </c>
    </row>
    <row r="56" spans="1:13" ht="9" customHeight="1" x14ac:dyDescent="0.15">
      <c r="A56" s="331" t="s">
        <v>25</v>
      </c>
      <c r="B56" s="332"/>
      <c r="C56" s="125"/>
      <c r="D56" s="141">
        <f>SUM(D57:D66)</f>
        <v>0</v>
      </c>
      <c r="E56" s="146">
        <f>SUM(E57:E66)</f>
        <v>0</v>
      </c>
      <c r="F56" s="147">
        <f>SUM(F57:F66)</f>
        <v>0</v>
      </c>
      <c r="G56" s="139"/>
      <c r="H56" s="335" t="s">
        <v>91</v>
      </c>
      <c r="I56" s="336"/>
      <c r="J56" s="179">
        <v>401</v>
      </c>
      <c r="K56" s="141">
        <f t="shared" si="4"/>
        <v>0</v>
      </c>
      <c r="L56" s="146">
        <v>0</v>
      </c>
      <c r="M56" s="147">
        <v>0</v>
      </c>
    </row>
    <row r="57" spans="1:13" ht="9" customHeight="1" x14ac:dyDescent="0.15">
      <c r="A57" s="331" t="s">
        <v>26</v>
      </c>
      <c r="B57" s="332"/>
      <c r="C57" s="125">
        <v>131</v>
      </c>
      <c r="D57" s="141">
        <f t="shared" ref="D57:D66" si="5">SUM(E57,F57)</f>
        <v>0</v>
      </c>
      <c r="E57" s="146">
        <v>0</v>
      </c>
      <c r="F57" s="147">
        <v>0</v>
      </c>
      <c r="G57" s="139"/>
      <c r="H57" s="331" t="s">
        <v>56</v>
      </c>
      <c r="I57" s="332"/>
      <c r="J57" s="125">
        <v>411</v>
      </c>
      <c r="K57" s="141">
        <f t="shared" si="4"/>
        <v>0</v>
      </c>
      <c r="L57" s="146">
        <v>0</v>
      </c>
      <c r="M57" s="147">
        <v>0</v>
      </c>
    </row>
    <row r="58" spans="1:13" ht="9" customHeight="1" x14ac:dyDescent="0.15">
      <c r="A58" s="331" t="s">
        <v>27</v>
      </c>
      <c r="B58" s="332"/>
      <c r="C58" s="125">
        <v>141</v>
      </c>
      <c r="D58" s="141">
        <f t="shared" si="5"/>
        <v>0</v>
      </c>
      <c r="E58" s="146">
        <v>0</v>
      </c>
      <c r="F58" s="147">
        <v>0</v>
      </c>
      <c r="G58" s="139"/>
      <c r="H58" s="335" t="s">
        <v>217</v>
      </c>
      <c r="I58" s="336"/>
      <c r="J58" s="179">
        <v>421</v>
      </c>
      <c r="K58" s="141">
        <f t="shared" si="4"/>
        <v>0</v>
      </c>
      <c r="L58" s="146">
        <v>0</v>
      </c>
      <c r="M58" s="147">
        <v>0</v>
      </c>
    </row>
    <row r="59" spans="1:13" ht="9" customHeight="1" x14ac:dyDescent="0.15">
      <c r="A59" s="331" t="s">
        <v>83</v>
      </c>
      <c r="B59" s="332"/>
      <c r="C59" s="125">
        <v>151</v>
      </c>
      <c r="D59" s="141">
        <f t="shared" si="5"/>
        <v>0</v>
      </c>
      <c r="E59" s="146">
        <v>0</v>
      </c>
      <c r="F59" s="147">
        <v>0</v>
      </c>
      <c r="G59" s="139"/>
      <c r="H59" s="331" t="s">
        <v>57</v>
      </c>
      <c r="I59" s="332"/>
      <c r="J59" s="125">
        <v>422</v>
      </c>
      <c r="K59" s="141">
        <f t="shared" si="4"/>
        <v>0</v>
      </c>
      <c r="L59" s="146">
        <v>0</v>
      </c>
      <c r="M59" s="147">
        <v>0</v>
      </c>
    </row>
    <row r="60" spans="1:13" ht="9" customHeight="1" x14ac:dyDescent="0.15">
      <c r="A60" s="338" t="s">
        <v>84</v>
      </c>
      <c r="B60" s="339"/>
      <c r="C60" s="125">
        <v>161</v>
      </c>
      <c r="D60" s="141">
        <f t="shared" si="5"/>
        <v>0</v>
      </c>
      <c r="E60" s="146">
        <v>0</v>
      </c>
      <c r="F60" s="147">
        <v>0</v>
      </c>
      <c r="G60" s="139"/>
      <c r="H60" s="331" t="s">
        <v>58</v>
      </c>
      <c r="I60" s="332"/>
      <c r="J60" s="125">
        <v>423</v>
      </c>
      <c r="K60" s="141">
        <f t="shared" si="4"/>
        <v>0</v>
      </c>
      <c r="L60" s="146">
        <v>0</v>
      </c>
      <c r="M60" s="147">
        <v>0</v>
      </c>
    </row>
    <row r="61" spans="1:13" ht="9" customHeight="1" x14ac:dyDescent="0.15">
      <c r="A61" s="331" t="s">
        <v>28</v>
      </c>
      <c r="B61" s="332"/>
      <c r="C61" s="125">
        <v>162</v>
      </c>
      <c r="D61" s="141">
        <f t="shared" si="5"/>
        <v>0</v>
      </c>
      <c r="E61" s="146">
        <v>0</v>
      </c>
      <c r="F61" s="147">
        <v>0</v>
      </c>
      <c r="G61" s="139"/>
      <c r="H61" s="331" t="s">
        <v>244</v>
      </c>
      <c r="I61" s="332"/>
      <c r="J61" s="125">
        <v>424</v>
      </c>
      <c r="K61" s="141">
        <f t="shared" si="4"/>
        <v>0</v>
      </c>
      <c r="L61" s="146">
        <v>0</v>
      </c>
      <c r="M61" s="147">
        <v>0</v>
      </c>
    </row>
    <row r="62" spans="1:13" ht="9" customHeight="1" x14ac:dyDescent="0.15">
      <c r="A62" s="331" t="s">
        <v>29</v>
      </c>
      <c r="B62" s="332"/>
      <c r="C62" s="125">
        <v>171</v>
      </c>
      <c r="D62" s="141">
        <f t="shared" si="5"/>
        <v>0</v>
      </c>
      <c r="E62" s="146">
        <v>0</v>
      </c>
      <c r="F62" s="147">
        <v>0</v>
      </c>
      <c r="G62" s="139"/>
      <c r="H62" s="331" t="s">
        <v>87</v>
      </c>
      <c r="I62" s="332"/>
      <c r="J62" s="125">
        <v>425</v>
      </c>
      <c r="K62" s="141">
        <f t="shared" si="4"/>
        <v>0</v>
      </c>
      <c r="L62" s="146">
        <v>0</v>
      </c>
      <c r="M62" s="147">
        <v>0</v>
      </c>
    </row>
    <row r="63" spans="1:13" ht="9" customHeight="1" x14ac:dyDescent="0.15">
      <c r="A63" s="338" t="s">
        <v>30</v>
      </c>
      <c r="B63" s="339"/>
      <c r="C63" s="125">
        <v>181</v>
      </c>
      <c r="D63" s="141">
        <f t="shared" si="5"/>
        <v>0</v>
      </c>
      <c r="E63" s="146">
        <v>0</v>
      </c>
      <c r="F63" s="147">
        <v>0</v>
      </c>
      <c r="G63" s="139"/>
      <c r="H63" s="331" t="s">
        <v>59</v>
      </c>
      <c r="I63" s="332"/>
      <c r="J63" s="125"/>
      <c r="K63" s="141">
        <f>SUM(K64:K71)</f>
        <v>0</v>
      </c>
      <c r="L63" s="146">
        <f>SUM(L64:L71)</f>
        <v>0</v>
      </c>
      <c r="M63" s="147">
        <f>SUM(M64:M71)</f>
        <v>0</v>
      </c>
    </row>
    <row r="64" spans="1:13" ht="9" customHeight="1" x14ac:dyDescent="0.15">
      <c r="A64" s="331" t="s">
        <v>31</v>
      </c>
      <c r="B64" s="332"/>
      <c r="C64" s="125">
        <v>191</v>
      </c>
      <c r="D64" s="141">
        <f t="shared" si="5"/>
        <v>0</v>
      </c>
      <c r="E64" s="146">
        <v>0</v>
      </c>
      <c r="F64" s="147">
        <v>0</v>
      </c>
      <c r="G64" s="139"/>
      <c r="H64" s="331" t="s">
        <v>60</v>
      </c>
      <c r="I64" s="332"/>
      <c r="J64" s="125">
        <v>431</v>
      </c>
      <c r="K64" s="141">
        <f t="shared" ref="K64:K71" si="6">SUM(L64,M64)</f>
        <v>0</v>
      </c>
      <c r="L64" s="146">
        <v>0</v>
      </c>
      <c r="M64" s="147">
        <v>0</v>
      </c>
    </row>
    <row r="65" spans="1:13" ht="9" customHeight="1" x14ac:dyDescent="0.15">
      <c r="A65" s="331" t="s">
        <v>32</v>
      </c>
      <c r="B65" s="332"/>
      <c r="C65" s="125">
        <v>201</v>
      </c>
      <c r="D65" s="141">
        <f t="shared" si="5"/>
        <v>0</v>
      </c>
      <c r="E65" s="146">
        <v>0</v>
      </c>
      <c r="F65" s="147">
        <v>0</v>
      </c>
      <c r="G65" s="139"/>
      <c r="H65" s="335" t="s">
        <v>218</v>
      </c>
      <c r="I65" s="336"/>
      <c r="J65" s="179">
        <v>441</v>
      </c>
      <c r="K65" s="141">
        <f t="shared" si="6"/>
        <v>0</v>
      </c>
      <c r="L65" s="146">
        <v>0</v>
      </c>
      <c r="M65" s="147">
        <v>0</v>
      </c>
    </row>
    <row r="66" spans="1:13" ht="18" customHeight="1" x14ac:dyDescent="0.15">
      <c r="A66" s="185" t="s">
        <v>219</v>
      </c>
      <c r="B66" s="186"/>
      <c r="C66" s="125">
        <v>211</v>
      </c>
      <c r="D66" s="141">
        <f t="shared" si="5"/>
        <v>0</v>
      </c>
      <c r="E66" s="146">
        <v>0</v>
      </c>
      <c r="F66" s="147">
        <v>0</v>
      </c>
      <c r="G66" s="139"/>
      <c r="H66" s="335" t="s">
        <v>222</v>
      </c>
      <c r="I66" s="336"/>
      <c r="J66" s="179">
        <v>442</v>
      </c>
      <c r="K66" s="141">
        <f t="shared" si="6"/>
        <v>0</v>
      </c>
      <c r="L66" s="146">
        <v>0</v>
      </c>
      <c r="M66" s="147">
        <v>0</v>
      </c>
    </row>
    <row r="67" spans="1:13" s="139" customFormat="1" ht="9" customHeight="1" x14ac:dyDescent="0.15">
      <c r="A67" s="185" t="s">
        <v>103</v>
      </c>
      <c r="B67" s="186"/>
      <c r="C67" s="125"/>
      <c r="D67" s="141">
        <f>SUM(D68:D80,K35:K36)</f>
        <v>0</v>
      </c>
      <c r="E67" s="146">
        <f>SUM(E68:E80,L35:L36)</f>
        <v>0</v>
      </c>
      <c r="F67" s="147">
        <f>SUM(F68:F80,M35:M36)</f>
        <v>0</v>
      </c>
      <c r="H67" s="338" t="s">
        <v>61</v>
      </c>
      <c r="I67" s="339"/>
      <c r="J67" s="125">
        <v>443</v>
      </c>
      <c r="K67" s="141">
        <f t="shared" si="6"/>
        <v>0</v>
      </c>
      <c r="L67" s="146">
        <v>0</v>
      </c>
      <c r="M67" s="147">
        <v>0</v>
      </c>
    </row>
    <row r="68" spans="1:13" ht="9" customHeight="1" x14ac:dyDescent="0.15">
      <c r="A68" s="331" t="s">
        <v>33</v>
      </c>
      <c r="B68" s="332"/>
      <c r="C68" s="125">
        <v>221</v>
      </c>
      <c r="D68" s="141">
        <f t="shared" ref="D68:D80" si="7">SUM(E68,F68)</f>
        <v>0</v>
      </c>
      <c r="E68" s="146">
        <v>0</v>
      </c>
      <c r="F68" s="147">
        <v>0</v>
      </c>
      <c r="G68" s="139"/>
      <c r="H68" s="331" t="s">
        <v>88</v>
      </c>
      <c r="I68" s="332"/>
      <c r="J68" s="125">
        <v>444</v>
      </c>
      <c r="K68" s="141">
        <f t="shared" si="6"/>
        <v>0</v>
      </c>
      <c r="L68" s="146">
        <v>0</v>
      </c>
      <c r="M68" s="147">
        <v>0</v>
      </c>
    </row>
    <row r="69" spans="1:13" ht="9" customHeight="1" x14ac:dyDescent="0.15">
      <c r="A69" s="331" t="s">
        <v>34</v>
      </c>
      <c r="B69" s="332"/>
      <c r="C69" s="125">
        <v>222</v>
      </c>
      <c r="D69" s="141">
        <f t="shared" si="7"/>
        <v>0</v>
      </c>
      <c r="E69" s="146">
        <v>0</v>
      </c>
      <c r="F69" s="147">
        <v>0</v>
      </c>
      <c r="G69" s="139"/>
      <c r="H69" s="338" t="s">
        <v>62</v>
      </c>
      <c r="I69" s="339"/>
      <c r="J69" s="125">
        <v>451</v>
      </c>
      <c r="K69" s="141">
        <f t="shared" si="6"/>
        <v>0</v>
      </c>
      <c r="L69" s="146">
        <v>0</v>
      </c>
      <c r="M69" s="147">
        <v>0</v>
      </c>
    </row>
    <row r="70" spans="1:13" ht="9" customHeight="1" x14ac:dyDescent="0.15">
      <c r="A70" s="338" t="s">
        <v>35</v>
      </c>
      <c r="B70" s="339"/>
      <c r="C70" s="125">
        <v>231</v>
      </c>
      <c r="D70" s="141">
        <f t="shared" si="7"/>
        <v>0</v>
      </c>
      <c r="E70" s="146">
        <v>0</v>
      </c>
      <c r="F70" s="147">
        <v>0</v>
      </c>
      <c r="G70" s="139"/>
      <c r="H70" s="335" t="s">
        <v>220</v>
      </c>
      <c r="I70" s="336"/>
      <c r="J70" s="179">
        <v>461</v>
      </c>
      <c r="K70" s="141">
        <f t="shared" si="6"/>
        <v>0</v>
      </c>
      <c r="L70" s="146">
        <v>0</v>
      </c>
      <c r="M70" s="147">
        <v>0</v>
      </c>
    </row>
    <row r="71" spans="1:13" s="139" customFormat="1" ht="9" customHeight="1" x14ac:dyDescent="0.15">
      <c r="A71" s="338" t="s">
        <v>36</v>
      </c>
      <c r="B71" s="339"/>
      <c r="C71" s="125">
        <v>241</v>
      </c>
      <c r="D71" s="141">
        <f t="shared" si="7"/>
        <v>0</v>
      </c>
      <c r="E71" s="146">
        <v>0</v>
      </c>
      <c r="F71" s="147">
        <v>0</v>
      </c>
      <c r="H71" s="331" t="s">
        <v>89</v>
      </c>
      <c r="I71" s="332"/>
      <c r="J71" s="125">
        <v>471</v>
      </c>
      <c r="K71" s="141">
        <f t="shared" si="6"/>
        <v>0</v>
      </c>
      <c r="L71" s="146">
        <v>0</v>
      </c>
      <c r="M71" s="147">
        <v>0</v>
      </c>
    </row>
    <row r="72" spans="1:13" ht="9" customHeight="1" x14ac:dyDescent="0.15">
      <c r="A72" s="338" t="s">
        <v>37</v>
      </c>
      <c r="B72" s="339"/>
      <c r="C72" s="125">
        <v>251</v>
      </c>
      <c r="D72" s="141">
        <f t="shared" si="7"/>
        <v>0</v>
      </c>
      <c r="E72" s="146">
        <v>0</v>
      </c>
      <c r="F72" s="147">
        <v>0</v>
      </c>
      <c r="G72" s="139"/>
      <c r="H72" s="331" t="s">
        <v>102</v>
      </c>
      <c r="I72" s="332"/>
      <c r="J72" s="125"/>
      <c r="K72" s="141">
        <f>SUM(K73:K79)</f>
        <v>0</v>
      </c>
      <c r="L72" s="146">
        <f>SUM(L73:L79)</f>
        <v>0</v>
      </c>
      <c r="M72" s="147">
        <f>SUM(M73:M79)</f>
        <v>0</v>
      </c>
    </row>
    <row r="73" spans="1:13" ht="9" customHeight="1" x14ac:dyDescent="0.15">
      <c r="A73" s="185" t="s">
        <v>38</v>
      </c>
      <c r="B73" s="186"/>
      <c r="C73" s="125">
        <v>252</v>
      </c>
      <c r="D73" s="141">
        <f t="shared" si="7"/>
        <v>0</v>
      </c>
      <c r="E73" s="146">
        <v>0</v>
      </c>
      <c r="F73" s="147">
        <v>0</v>
      </c>
      <c r="G73" s="139"/>
      <c r="H73" s="338" t="s">
        <v>63</v>
      </c>
      <c r="I73" s="339"/>
      <c r="J73" s="125">
        <v>481</v>
      </c>
      <c r="K73" s="141">
        <f t="shared" ref="K73:K81" si="8">SUM(L73,M73)</f>
        <v>0</v>
      </c>
      <c r="L73" s="146">
        <v>0</v>
      </c>
      <c r="M73" s="147">
        <v>0</v>
      </c>
    </row>
    <row r="74" spans="1:13" ht="9" customHeight="1" x14ac:dyDescent="0.15">
      <c r="A74" s="331" t="s">
        <v>85</v>
      </c>
      <c r="B74" s="332"/>
      <c r="C74" s="125">
        <v>253</v>
      </c>
      <c r="D74" s="141">
        <f t="shared" si="7"/>
        <v>0</v>
      </c>
      <c r="E74" s="146">
        <v>0</v>
      </c>
      <c r="F74" s="147">
        <v>0</v>
      </c>
      <c r="G74" s="139"/>
      <c r="H74" s="333" t="s">
        <v>92</v>
      </c>
      <c r="I74" s="334"/>
      <c r="J74" s="138">
        <v>491</v>
      </c>
      <c r="K74" s="141">
        <f t="shared" si="8"/>
        <v>0</v>
      </c>
      <c r="L74" s="146">
        <v>0</v>
      </c>
      <c r="M74" s="147">
        <v>0</v>
      </c>
    </row>
    <row r="75" spans="1:13" ht="9" customHeight="1" x14ac:dyDescent="0.15">
      <c r="A75" s="185" t="s">
        <v>39</v>
      </c>
      <c r="B75" s="186"/>
      <c r="C75" s="125">
        <v>254</v>
      </c>
      <c r="D75" s="141">
        <f t="shared" si="7"/>
        <v>0</v>
      </c>
      <c r="E75" s="146">
        <v>0</v>
      </c>
      <c r="F75" s="147">
        <v>0</v>
      </c>
      <c r="G75" s="139"/>
      <c r="H75" s="335" t="s">
        <v>64</v>
      </c>
      <c r="I75" s="336"/>
      <c r="J75" s="179">
        <v>501</v>
      </c>
      <c r="K75" s="141">
        <f t="shared" si="8"/>
        <v>0</v>
      </c>
      <c r="L75" s="146">
        <v>0</v>
      </c>
      <c r="M75" s="147">
        <v>0</v>
      </c>
    </row>
    <row r="76" spans="1:13" ht="9" customHeight="1" x14ac:dyDescent="0.15">
      <c r="A76" s="185" t="s">
        <v>40</v>
      </c>
      <c r="B76" s="186"/>
      <c r="C76" s="125">
        <v>255</v>
      </c>
      <c r="D76" s="141">
        <f t="shared" si="7"/>
        <v>0</v>
      </c>
      <c r="E76" s="146">
        <v>0</v>
      </c>
      <c r="F76" s="147">
        <v>0</v>
      </c>
      <c r="G76" s="139"/>
      <c r="H76" s="337" t="s">
        <v>78</v>
      </c>
      <c r="I76" s="334"/>
      <c r="J76" s="138">
        <v>511</v>
      </c>
      <c r="K76" s="141">
        <f t="shared" si="8"/>
        <v>0</v>
      </c>
      <c r="L76" s="146">
        <v>0</v>
      </c>
      <c r="M76" s="147">
        <v>0</v>
      </c>
    </row>
    <row r="77" spans="1:13" ht="9" customHeight="1" x14ac:dyDescent="0.15">
      <c r="A77" s="185" t="s">
        <v>86</v>
      </c>
      <c r="B77" s="186"/>
      <c r="C77" s="125">
        <v>256</v>
      </c>
      <c r="D77" s="141">
        <f t="shared" si="7"/>
        <v>0</v>
      </c>
      <c r="E77" s="146">
        <v>0</v>
      </c>
      <c r="F77" s="147">
        <v>0</v>
      </c>
      <c r="G77" s="139"/>
      <c r="H77" s="331" t="s">
        <v>65</v>
      </c>
      <c r="I77" s="332"/>
      <c r="J77" s="125">
        <v>512</v>
      </c>
      <c r="K77" s="141">
        <f t="shared" si="8"/>
        <v>0</v>
      </c>
      <c r="L77" s="146">
        <v>0</v>
      </c>
      <c r="M77" s="147">
        <v>0</v>
      </c>
    </row>
    <row r="78" spans="1:13" ht="9" customHeight="1" x14ac:dyDescent="0.15">
      <c r="A78" s="338" t="s">
        <v>41</v>
      </c>
      <c r="B78" s="339"/>
      <c r="C78" s="125">
        <v>261</v>
      </c>
      <c r="D78" s="141">
        <f t="shared" si="7"/>
        <v>0</v>
      </c>
      <c r="E78" s="146">
        <v>0</v>
      </c>
      <c r="F78" s="147">
        <v>0</v>
      </c>
      <c r="G78" s="139"/>
      <c r="H78" s="338" t="s">
        <v>66</v>
      </c>
      <c r="I78" s="339"/>
      <c r="J78" s="125">
        <v>521</v>
      </c>
      <c r="K78" s="141">
        <f t="shared" si="8"/>
        <v>0</v>
      </c>
      <c r="L78" s="146">
        <v>0</v>
      </c>
      <c r="M78" s="147">
        <v>0</v>
      </c>
    </row>
    <row r="79" spans="1:13" ht="9" customHeight="1" x14ac:dyDescent="0.15">
      <c r="A79" s="338" t="s">
        <v>42</v>
      </c>
      <c r="B79" s="339"/>
      <c r="C79" s="125">
        <v>262</v>
      </c>
      <c r="D79" s="141">
        <f t="shared" si="7"/>
        <v>0</v>
      </c>
      <c r="E79" s="146">
        <v>0</v>
      </c>
      <c r="F79" s="147">
        <v>0</v>
      </c>
      <c r="G79" s="139"/>
      <c r="H79" s="338" t="s">
        <v>67</v>
      </c>
      <c r="I79" s="339"/>
      <c r="J79" s="125">
        <v>531</v>
      </c>
      <c r="K79" s="141">
        <f t="shared" si="8"/>
        <v>0</v>
      </c>
      <c r="L79" s="146">
        <v>0</v>
      </c>
      <c r="M79" s="147">
        <v>0</v>
      </c>
    </row>
    <row r="80" spans="1:13" ht="9" customHeight="1" x14ac:dyDescent="0.15">
      <c r="A80" s="342" t="s">
        <v>68</v>
      </c>
      <c r="B80" s="343"/>
      <c r="C80" s="180">
        <v>263</v>
      </c>
      <c r="D80" s="143">
        <f t="shared" si="7"/>
        <v>0</v>
      </c>
      <c r="E80" s="142">
        <v>0</v>
      </c>
      <c r="F80" s="144">
        <v>0</v>
      </c>
      <c r="G80" s="171"/>
      <c r="H80" s="122" t="s">
        <v>99</v>
      </c>
      <c r="I80" s="123"/>
      <c r="J80" s="126">
        <v>541</v>
      </c>
      <c r="K80" s="142">
        <f t="shared" si="8"/>
        <v>0</v>
      </c>
      <c r="L80" s="175">
        <v>0</v>
      </c>
      <c r="M80" s="145">
        <v>0</v>
      </c>
    </row>
    <row r="81" spans="1:13" ht="9" customHeight="1" x14ac:dyDescent="0.15">
      <c r="A81" s="162"/>
      <c r="B81" s="162"/>
      <c r="C81" s="162"/>
      <c r="D81" s="162"/>
      <c r="E81" s="162"/>
      <c r="F81" s="162"/>
      <c r="G81" s="139"/>
      <c r="H81" s="340" t="s">
        <v>221</v>
      </c>
      <c r="I81" s="341"/>
      <c r="J81" s="126"/>
      <c r="K81" s="142">
        <f t="shared" si="8"/>
        <v>0</v>
      </c>
      <c r="L81" s="142">
        <v>0</v>
      </c>
      <c r="M81" s="145">
        <v>0</v>
      </c>
    </row>
    <row r="82" spans="1:13" ht="15.6" customHeight="1" x14ac:dyDescent="0.15">
      <c r="D82" s="1"/>
      <c r="E82" s="1"/>
      <c r="F82" s="1"/>
    </row>
    <row r="83" spans="1:13" ht="15.6" customHeight="1" x14ac:dyDescent="0.15">
      <c r="D83" s="1"/>
      <c r="E83" s="1"/>
      <c r="F83" s="1"/>
    </row>
    <row r="84" spans="1:13" ht="15.6" customHeight="1" x14ac:dyDescent="0.15">
      <c r="D84" s="1"/>
      <c r="E84" s="1"/>
      <c r="F84" s="1"/>
    </row>
    <row r="85" spans="1:13" ht="15.6" customHeight="1" x14ac:dyDescent="0.15">
      <c r="D85" s="1"/>
      <c r="E85" s="1"/>
      <c r="F85" s="1"/>
    </row>
    <row r="86" spans="1:13" ht="15.6" customHeight="1" x14ac:dyDescent="0.15">
      <c r="D86" s="1"/>
      <c r="E86" s="1"/>
      <c r="F86" s="1"/>
    </row>
    <row r="87" spans="1:13" ht="15.6" customHeight="1" x14ac:dyDescent="0.15">
      <c r="D87" s="1"/>
      <c r="E87" s="1"/>
      <c r="F87" s="1"/>
    </row>
    <row r="88" spans="1:13" ht="15.6" customHeight="1" x14ac:dyDescent="0.15">
      <c r="D88" s="1"/>
      <c r="E88" s="1"/>
      <c r="F88" s="1"/>
    </row>
    <row r="89" spans="1:13" ht="15.6" customHeight="1" x14ac:dyDescent="0.15">
      <c r="D89" s="1"/>
      <c r="E89" s="1"/>
      <c r="F89" s="1"/>
    </row>
    <row r="90" spans="1:13" ht="15.6" customHeight="1" x14ac:dyDescent="0.15">
      <c r="D90" s="1"/>
      <c r="E90" s="1"/>
      <c r="F90" s="1"/>
    </row>
    <row r="91" spans="1:13" ht="15.6" customHeight="1" x14ac:dyDescent="0.15">
      <c r="D91" s="1"/>
      <c r="E91" s="1"/>
      <c r="F91" s="1"/>
    </row>
    <row r="92" spans="1:13" ht="15.6" customHeight="1" x14ac:dyDescent="0.15">
      <c r="D92" s="1"/>
      <c r="E92" s="1"/>
      <c r="F92" s="1"/>
    </row>
    <row r="93" spans="1:13" ht="15.6" customHeight="1" x14ac:dyDescent="0.15">
      <c r="D93" s="1"/>
      <c r="E93" s="1"/>
      <c r="F93" s="1"/>
    </row>
    <row r="94" spans="1:13" ht="15.6" customHeight="1" x14ac:dyDescent="0.15">
      <c r="D94" s="1"/>
      <c r="E94" s="1"/>
      <c r="F94" s="1"/>
    </row>
    <row r="95" spans="1:13" ht="15.6" customHeight="1" x14ac:dyDescent="0.15">
      <c r="D95" s="1"/>
      <c r="E95" s="1"/>
      <c r="F95" s="1"/>
    </row>
    <row r="96" spans="1:13" ht="15.6" customHeight="1" x14ac:dyDescent="0.15">
      <c r="D96" s="1"/>
      <c r="E96" s="1"/>
      <c r="F96" s="1"/>
    </row>
    <row r="97" spans="4:6" ht="15.6" customHeight="1" x14ac:dyDescent="0.15">
      <c r="D97" s="1"/>
      <c r="E97" s="1"/>
      <c r="F97" s="1"/>
    </row>
    <row r="98" spans="4:6" ht="21" customHeight="1" x14ac:dyDescent="0.15">
      <c r="D98" s="1"/>
      <c r="E98" s="1"/>
      <c r="F98" s="1"/>
    </row>
    <row r="99" spans="4:6" ht="15.6" customHeight="1" x14ac:dyDescent="0.15">
      <c r="D99" s="1"/>
      <c r="E99" s="1"/>
      <c r="F99" s="1"/>
    </row>
    <row r="100" spans="4:6" ht="15.6" customHeight="1" x14ac:dyDescent="0.15">
      <c r="D100" s="1"/>
      <c r="E100" s="1"/>
      <c r="F100" s="1"/>
    </row>
    <row r="101" spans="4:6" ht="15.6" customHeight="1" x14ac:dyDescent="0.15">
      <c r="D101" s="1"/>
      <c r="E101" s="1"/>
      <c r="F101" s="1"/>
    </row>
    <row r="102" spans="4:6" ht="15.6" customHeight="1" x14ac:dyDescent="0.15">
      <c r="D102" s="1"/>
      <c r="E102" s="1"/>
      <c r="F102" s="1"/>
    </row>
    <row r="103" spans="4:6" ht="15.6" customHeight="1" x14ac:dyDescent="0.15">
      <c r="D103" s="1"/>
      <c r="E103" s="1"/>
      <c r="F103" s="1"/>
    </row>
    <row r="104" spans="4:6" ht="15.6" customHeight="1" x14ac:dyDescent="0.15">
      <c r="D104" s="1"/>
      <c r="E104" s="1"/>
      <c r="F104" s="1"/>
    </row>
    <row r="105" spans="4:6" ht="15.6" customHeight="1" x14ac:dyDescent="0.15">
      <c r="D105" s="1"/>
      <c r="E105" s="1"/>
      <c r="F105" s="1"/>
    </row>
    <row r="106" spans="4:6" ht="15.6" customHeight="1" x14ac:dyDescent="0.15">
      <c r="D106" s="1"/>
      <c r="E106" s="1"/>
      <c r="F106" s="1"/>
    </row>
    <row r="107" spans="4:6" ht="15.6" customHeight="1" x14ac:dyDescent="0.15">
      <c r="D107" s="1"/>
      <c r="E107" s="1"/>
      <c r="F107" s="1"/>
    </row>
    <row r="108" spans="4:6" ht="15.6" customHeight="1" x14ac:dyDescent="0.15">
      <c r="D108" s="1"/>
      <c r="E108" s="1"/>
      <c r="F108" s="1"/>
    </row>
    <row r="109" spans="4:6" ht="15.6" customHeight="1" x14ac:dyDescent="0.15">
      <c r="D109" s="1"/>
      <c r="E109" s="1"/>
      <c r="F109" s="1"/>
    </row>
    <row r="110" spans="4:6" ht="15.6" customHeight="1" x14ac:dyDescent="0.15">
      <c r="D110" s="1"/>
      <c r="E110" s="1"/>
      <c r="F110" s="1"/>
    </row>
    <row r="111" spans="4:6" ht="15.6" customHeight="1" x14ac:dyDescent="0.15">
      <c r="D111" s="1"/>
      <c r="E111" s="1"/>
      <c r="F111" s="1"/>
    </row>
    <row r="112" spans="4:6" ht="15.6" customHeight="1" x14ac:dyDescent="0.15">
      <c r="D112" s="1"/>
      <c r="E112" s="1"/>
      <c r="F112" s="1"/>
    </row>
    <row r="113" spans="4:6" ht="15.6" customHeight="1" x14ac:dyDescent="0.15">
      <c r="D113" s="1"/>
      <c r="E113" s="1"/>
      <c r="F113" s="1"/>
    </row>
    <row r="114" spans="4:6" ht="15.6" customHeight="1" x14ac:dyDescent="0.15">
      <c r="D114" s="1"/>
      <c r="E114" s="1"/>
      <c r="F114" s="1"/>
    </row>
    <row r="115" spans="4:6" ht="15.6" customHeight="1" x14ac:dyDescent="0.15">
      <c r="D115" s="1"/>
      <c r="E115" s="1"/>
      <c r="F115" s="1"/>
    </row>
    <row r="116" spans="4:6" ht="15.6" customHeight="1" x14ac:dyDescent="0.15">
      <c r="D116" s="1"/>
      <c r="E116" s="1"/>
      <c r="F116" s="1"/>
    </row>
    <row r="117" spans="4:6" ht="20.25" customHeight="1" x14ac:dyDescent="0.15">
      <c r="D117" s="1"/>
      <c r="E117" s="1"/>
      <c r="F117" s="1"/>
    </row>
    <row r="118" spans="4:6" ht="15.6" customHeight="1" x14ac:dyDescent="0.15">
      <c r="D118" s="1"/>
      <c r="E118" s="1"/>
      <c r="F118" s="1"/>
    </row>
    <row r="119" spans="4:6" ht="15.6" customHeight="1" x14ac:dyDescent="0.15">
      <c r="D119" s="1"/>
      <c r="E119" s="1"/>
      <c r="F119" s="1"/>
    </row>
    <row r="120" spans="4:6" ht="15.6" customHeight="1" x14ac:dyDescent="0.15">
      <c r="D120" s="1"/>
      <c r="E120" s="1"/>
      <c r="F120" s="1"/>
    </row>
    <row r="121" spans="4:6" ht="15.6" customHeight="1" x14ac:dyDescent="0.15">
      <c r="D121" s="1"/>
      <c r="E121" s="1"/>
      <c r="F121" s="1"/>
    </row>
    <row r="122" spans="4:6" ht="15.6" customHeight="1" x14ac:dyDescent="0.15">
      <c r="D122" s="1"/>
      <c r="E122" s="1"/>
      <c r="F122" s="1"/>
    </row>
    <row r="123" spans="4:6" ht="15.6" customHeight="1" x14ac:dyDescent="0.15">
      <c r="D123" s="1"/>
      <c r="E123" s="1"/>
      <c r="F123" s="1"/>
    </row>
    <row r="124" spans="4:6" ht="15.6" customHeight="1" x14ac:dyDescent="0.15">
      <c r="D124" s="1"/>
      <c r="E124" s="1"/>
      <c r="F124" s="1"/>
    </row>
    <row r="125" spans="4:6" ht="15.6" customHeight="1" x14ac:dyDescent="0.15">
      <c r="D125" s="1"/>
      <c r="E125" s="1"/>
      <c r="F125" s="1"/>
    </row>
    <row r="126" spans="4:6" ht="15.6" customHeight="1" x14ac:dyDescent="0.15">
      <c r="D126" s="1"/>
      <c r="E126" s="1"/>
      <c r="F126" s="1"/>
    </row>
    <row r="127" spans="4:6" ht="15.6" customHeight="1" x14ac:dyDescent="0.15">
      <c r="D127" s="1"/>
      <c r="E127" s="1"/>
      <c r="F127" s="1"/>
    </row>
  </sheetData>
  <mergeCells count="112">
    <mergeCell ref="H79:I79"/>
    <mergeCell ref="A58:B58"/>
    <mergeCell ref="A57:B57"/>
    <mergeCell ref="A56:B56"/>
    <mergeCell ref="H57:I57"/>
    <mergeCell ref="H56:I56"/>
    <mergeCell ref="H77:I77"/>
    <mergeCell ref="H76:I76"/>
    <mergeCell ref="A80:B80"/>
    <mergeCell ref="A64:B64"/>
    <mergeCell ref="H78:I78"/>
    <mergeCell ref="A72:B72"/>
    <mergeCell ref="A69:B69"/>
    <mergeCell ref="A70:B70"/>
    <mergeCell ref="A68:B68"/>
    <mergeCell ref="A61:B61"/>
    <mergeCell ref="H71:I71"/>
    <mergeCell ref="H61:I61"/>
    <mergeCell ref="H68:I68"/>
    <mergeCell ref="H44:I44"/>
    <mergeCell ref="H48:I48"/>
    <mergeCell ref="H54:I54"/>
    <mergeCell ref="A59:B59"/>
    <mergeCell ref="H81:I81"/>
    <mergeCell ref="H72:I72"/>
    <mergeCell ref="H67:I67"/>
    <mergeCell ref="A71:B71"/>
    <mergeCell ref="A74:B74"/>
    <mergeCell ref="A78:B78"/>
    <mergeCell ref="A55:B55"/>
    <mergeCell ref="H63:I63"/>
    <mergeCell ref="H75:I75"/>
    <mergeCell ref="H73:I73"/>
    <mergeCell ref="H51:I51"/>
    <mergeCell ref="H66:I66"/>
    <mergeCell ref="H65:I65"/>
    <mergeCell ref="H64:I64"/>
    <mergeCell ref="A52:B52"/>
    <mergeCell ref="A62:B62"/>
    <mergeCell ref="A79:B79"/>
    <mergeCell ref="H70:I70"/>
    <mergeCell ref="H74:I74"/>
    <mergeCell ref="H69:I69"/>
    <mergeCell ref="A1:G1"/>
    <mergeCell ref="H50:I50"/>
    <mergeCell ref="H41:I41"/>
    <mergeCell ref="H43:I43"/>
    <mergeCell ref="A39:B39"/>
    <mergeCell ref="A3:E3"/>
    <mergeCell ref="A6:D6"/>
    <mergeCell ref="A10:B10"/>
    <mergeCell ref="B17:B19"/>
    <mergeCell ref="A11:B13"/>
    <mergeCell ref="H6:J6"/>
    <mergeCell ref="A44:B44"/>
    <mergeCell ref="A26:B28"/>
    <mergeCell ref="J26:K26"/>
    <mergeCell ref="J24:K24"/>
    <mergeCell ref="H39:I39"/>
    <mergeCell ref="H42:I42"/>
    <mergeCell ref="A41:B41"/>
    <mergeCell ref="H40:I40"/>
    <mergeCell ref="A14:A19"/>
    <mergeCell ref="H34:I34"/>
    <mergeCell ref="A47:B47"/>
    <mergeCell ref="A48:B48"/>
    <mergeCell ref="A50:B50"/>
    <mergeCell ref="B14:B16"/>
    <mergeCell ref="A20:B22"/>
    <mergeCell ref="H38:I38"/>
    <mergeCell ref="C10:D10"/>
    <mergeCell ref="H11:H13"/>
    <mergeCell ref="H20:K20"/>
    <mergeCell ref="J13:K13"/>
    <mergeCell ref="J11:K11"/>
    <mergeCell ref="H22:H24"/>
    <mergeCell ref="J29:K29"/>
    <mergeCell ref="J21:K21"/>
    <mergeCell ref="J10:K10"/>
    <mergeCell ref="J12:K12"/>
    <mergeCell ref="J22:K22"/>
    <mergeCell ref="J25:K25"/>
    <mergeCell ref="A29:B31"/>
    <mergeCell ref="H36:I36"/>
    <mergeCell ref="H37:I37"/>
    <mergeCell ref="H35:I35"/>
    <mergeCell ref="H28:H30"/>
    <mergeCell ref="J30:K30"/>
    <mergeCell ref="A51:B51"/>
    <mergeCell ref="A63:B63"/>
    <mergeCell ref="A65:B65"/>
    <mergeCell ref="H62:I62"/>
    <mergeCell ref="A38:B38"/>
    <mergeCell ref="A35:B35"/>
    <mergeCell ref="J23:K23"/>
    <mergeCell ref="A45:B45"/>
    <mergeCell ref="A46:B46"/>
    <mergeCell ref="A49:B49"/>
    <mergeCell ref="A54:B54"/>
    <mergeCell ref="H59:I59"/>
    <mergeCell ref="H58:I58"/>
    <mergeCell ref="H60:I60"/>
    <mergeCell ref="J28:K28"/>
    <mergeCell ref="H25:H27"/>
    <mergeCell ref="J27:K27"/>
    <mergeCell ref="A60:B60"/>
    <mergeCell ref="H53:I53"/>
    <mergeCell ref="H52:I52"/>
    <mergeCell ref="A23:B25"/>
    <mergeCell ref="A33:E33"/>
    <mergeCell ref="A34:B34"/>
    <mergeCell ref="A37:B37"/>
  </mergeCells>
  <phoneticPr fontId="2"/>
  <pageMargins left="0.78740157480314965" right="0.78740157480314965" top="0.39370078740157483" bottom="0.39370078740157483" header="0.51181102362204722" footer="0.19685039370078741"/>
  <pageSetup paperSize="9" firstPageNumber="431" orientation="portrait" useFirstPageNumber="1" horizontalDpi="300" verticalDpi="300" r:id="rId1"/>
  <headerFooter scaleWithDoc="0" alignWithMargins="0">
    <oddFooter>&amp;C
-&amp;[431-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7"/>
  <sheetViews>
    <sheetView zoomScale="200" zoomScaleNormal="200" zoomScaleSheetLayoutView="130" workbookViewId="0">
      <selection activeCell="F10" sqref="F10"/>
    </sheetView>
  </sheetViews>
  <sheetFormatPr defaultColWidth="8.625" defaultRowHeight="15.6" customHeight="1" x14ac:dyDescent="0.15"/>
  <cols>
    <col min="1" max="1" width="6.5" style="1" customWidth="1"/>
    <col min="2" max="2" width="8.625" style="1" customWidth="1"/>
    <col min="3" max="3" width="3.375" style="1" customWidth="1"/>
    <col min="4" max="4" width="7.5" style="3" customWidth="1"/>
    <col min="5" max="5" width="8.625" style="3" customWidth="1"/>
    <col min="6" max="6" width="7.5" style="3" customWidth="1"/>
    <col min="7" max="7" width="1.75" style="1" customWidth="1"/>
    <col min="8" max="8" width="6.625" style="1" customWidth="1"/>
    <col min="9" max="9" width="8.625" style="1" customWidth="1"/>
    <col min="10" max="10" width="3.25" style="1" customWidth="1"/>
    <col min="11" max="11" width="7.5" style="1" customWidth="1"/>
    <col min="12" max="12" width="9.125" style="1" customWidth="1"/>
    <col min="13" max="13" width="7.5" style="1" customWidth="1"/>
    <col min="14" max="16384" width="8.625" style="1"/>
  </cols>
  <sheetData>
    <row r="1" spans="1:13" ht="24.95" customHeight="1" x14ac:dyDescent="0.15">
      <c r="A1" s="393"/>
      <c r="B1" s="393"/>
      <c r="C1" s="393"/>
      <c r="D1" s="393"/>
      <c r="E1" s="393"/>
      <c r="F1" s="393"/>
      <c r="G1" s="393"/>
    </row>
    <row r="2" spans="1:13" ht="3.95" customHeight="1" x14ac:dyDescent="0.15">
      <c r="A2" s="248"/>
      <c r="B2" s="248"/>
      <c r="C2" s="248"/>
      <c r="D2" s="248"/>
      <c r="E2" s="248"/>
      <c r="F2" s="248"/>
      <c r="G2" s="248"/>
    </row>
    <row r="3" spans="1:13" s="7" customFormat="1" ht="19.5" customHeight="1" x14ac:dyDescent="0.15">
      <c r="A3" s="379" t="s">
        <v>273</v>
      </c>
      <c r="B3" s="379"/>
      <c r="C3" s="379"/>
      <c r="D3" s="379"/>
      <c r="E3" s="379"/>
      <c r="F3" s="5"/>
      <c r="G3" s="6"/>
    </row>
    <row r="4" spans="1:13" s="7" customFormat="1" ht="3.95" customHeight="1" x14ac:dyDescent="0.15">
      <c r="A4" s="8"/>
      <c r="B4" s="8"/>
      <c r="C4" s="8"/>
      <c r="D4" s="8"/>
      <c r="E4" s="8"/>
      <c r="F4" s="5"/>
      <c r="G4" s="6"/>
    </row>
    <row r="5" spans="1:13" ht="9.6" customHeight="1" x14ac:dyDescent="0.15">
      <c r="A5" s="127"/>
      <c r="B5" s="127"/>
      <c r="C5" s="127"/>
      <c r="D5" s="128"/>
      <c r="E5" s="128" t="s">
        <v>270</v>
      </c>
      <c r="F5" s="128"/>
      <c r="G5" s="128"/>
      <c r="H5" s="127"/>
      <c r="I5" s="127"/>
      <c r="J5" s="127"/>
      <c r="K5" s="128"/>
      <c r="L5" s="128" t="s">
        <v>270</v>
      </c>
      <c r="M5" s="139"/>
    </row>
    <row r="6" spans="1:13" ht="10.5" customHeight="1" x14ac:dyDescent="0.15">
      <c r="A6" s="380" t="s">
        <v>94</v>
      </c>
      <c r="B6" s="380"/>
      <c r="C6" s="380"/>
      <c r="D6" s="380"/>
      <c r="E6" s="128" t="s">
        <v>269</v>
      </c>
      <c r="F6" s="128"/>
      <c r="G6" s="128"/>
      <c r="H6" s="381" t="s">
        <v>95</v>
      </c>
      <c r="I6" s="381"/>
      <c r="J6" s="382"/>
      <c r="K6" s="127"/>
      <c r="L6" s="128" t="s">
        <v>269</v>
      </c>
      <c r="M6" s="139"/>
    </row>
    <row r="7" spans="1:13" ht="9.6" customHeight="1" x14ac:dyDescent="0.15">
      <c r="A7" s="127"/>
      <c r="B7" s="127"/>
      <c r="C7" s="127"/>
      <c r="D7" s="128"/>
      <c r="E7" s="128" t="s">
        <v>104</v>
      </c>
      <c r="F7" s="128"/>
      <c r="G7" s="128"/>
      <c r="H7" s="127"/>
      <c r="I7" s="127"/>
      <c r="J7" s="127"/>
      <c r="K7" s="128"/>
      <c r="L7" s="128" t="s">
        <v>104</v>
      </c>
      <c r="M7" s="139"/>
    </row>
    <row r="8" spans="1:13" ht="9.6" customHeight="1" x14ac:dyDescent="0.15">
      <c r="A8" s="127"/>
      <c r="B8" s="127"/>
      <c r="C8" s="127"/>
      <c r="D8" s="128" t="s">
        <v>237</v>
      </c>
      <c r="E8" s="128" t="s">
        <v>105</v>
      </c>
      <c r="F8" s="128"/>
      <c r="G8" s="128"/>
      <c r="H8" s="127"/>
      <c r="I8" s="127"/>
      <c r="J8" s="127"/>
      <c r="K8" s="128"/>
      <c r="L8" s="128" t="s">
        <v>77</v>
      </c>
      <c r="M8" s="139"/>
    </row>
    <row r="9" spans="1:13" ht="9.6" customHeight="1" x14ac:dyDescent="0.15">
      <c r="A9" s="160"/>
      <c r="B9" s="129"/>
      <c r="C9" s="129"/>
      <c r="D9" s="128"/>
      <c r="E9" s="128"/>
      <c r="F9" s="128"/>
      <c r="G9" s="128"/>
      <c r="H9" s="139"/>
      <c r="I9" s="139"/>
      <c r="J9" s="139"/>
      <c r="K9" s="128"/>
      <c r="L9" s="128"/>
      <c r="M9" s="139"/>
    </row>
    <row r="10" spans="1:13" ht="9.6" customHeight="1" x14ac:dyDescent="0.15">
      <c r="A10" s="383" t="s">
        <v>72</v>
      </c>
      <c r="B10" s="384"/>
      <c r="C10" s="372" t="s">
        <v>7</v>
      </c>
      <c r="D10" s="373"/>
      <c r="E10" s="130" t="s">
        <v>0</v>
      </c>
      <c r="F10" s="163"/>
      <c r="G10" s="128"/>
      <c r="H10" s="131" t="s">
        <v>12</v>
      </c>
      <c r="I10" s="130" t="s">
        <v>11</v>
      </c>
      <c r="J10" s="372" t="s">
        <v>8</v>
      </c>
      <c r="K10" s="373"/>
      <c r="L10" s="130" t="s">
        <v>9</v>
      </c>
      <c r="M10" s="139"/>
    </row>
    <row r="11" spans="1:13" ht="9.6" customHeight="1" x14ac:dyDescent="0.15">
      <c r="A11" s="385" t="s">
        <v>73</v>
      </c>
      <c r="B11" s="386"/>
      <c r="C11" s="132"/>
      <c r="D11" s="251">
        <f>SUM(D14,D17,D20,D23,D26,D29)</f>
        <v>3851</v>
      </c>
      <c r="E11" s="167">
        <f>SUM(E14,E17,E20,E23,E26,E29)</f>
        <v>977298</v>
      </c>
      <c r="F11" s="161"/>
      <c r="G11" s="128"/>
      <c r="H11" s="367" t="s">
        <v>10</v>
      </c>
      <c r="I11" s="170">
        <f>SUM(J11:L11)</f>
        <v>15094</v>
      </c>
      <c r="J11" s="398">
        <v>6376</v>
      </c>
      <c r="K11" s="399"/>
      <c r="L11" s="226">
        <v>8718</v>
      </c>
      <c r="M11" s="139"/>
    </row>
    <row r="12" spans="1:13" ht="9.6" customHeight="1" x14ac:dyDescent="0.15">
      <c r="A12" s="356"/>
      <c r="B12" s="357"/>
      <c r="C12" s="133"/>
      <c r="D12" s="251">
        <f>SUM(D15,D18,D21,D24,D27,D30)</f>
        <v>3991</v>
      </c>
      <c r="E12" s="170">
        <f>SUM(E15,E18,E21,E24,E27,E30)</f>
        <v>918867</v>
      </c>
      <c r="F12" s="161"/>
      <c r="G12" s="128"/>
      <c r="H12" s="368"/>
      <c r="I12" s="168">
        <f>SUM(J12:L12)</f>
        <v>41487</v>
      </c>
      <c r="J12" s="396">
        <v>20578</v>
      </c>
      <c r="K12" s="397"/>
      <c r="L12" s="170">
        <v>20909</v>
      </c>
      <c r="M12" s="139"/>
    </row>
    <row r="13" spans="1:13" ht="9.6" customHeight="1" x14ac:dyDescent="0.15">
      <c r="A13" s="356"/>
      <c r="B13" s="357"/>
      <c r="C13" s="133"/>
      <c r="D13" s="250">
        <f>SUM(D11-D12)</f>
        <v>-140</v>
      </c>
      <c r="E13" s="170">
        <f>SUM(E11-E12)</f>
        <v>58431</v>
      </c>
      <c r="F13" s="161"/>
      <c r="G13" s="128"/>
      <c r="H13" s="369"/>
      <c r="I13" s="164">
        <f>SUM(J13:L13)</f>
        <v>-26393</v>
      </c>
      <c r="J13" s="394">
        <f>SUM(J11-J12)</f>
        <v>-14202</v>
      </c>
      <c r="K13" s="395"/>
      <c r="L13" s="164">
        <f>SUM(L11-L12)</f>
        <v>-12191</v>
      </c>
      <c r="M13" s="139"/>
    </row>
    <row r="14" spans="1:13" ht="9.6" customHeight="1" x14ac:dyDescent="0.15">
      <c r="A14" s="356" t="s">
        <v>3</v>
      </c>
      <c r="B14" s="366" t="s">
        <v>6</v>
      </c>
      <c r="C14" s="135"/>
      <c r="D14" s="250">
        <v>119</v>
      </c>
      <c r="E14" s="170">
        <v>725781</v>
      </c>
      <c r="F14" s="161"/>
      <c r="G14" s="128"/>
      <c r="H14" s="139"/>
      <c r="I14" s="139"/>
      <c r="J14" s="139"/>
      <c r="K14" s="139"/>
      <c r="L14" s="139"/>
      <c r="M14" s="139"/>
    </row>
    <row r="15" spans="1:13" ht="9.6" customHeight="1" x14ac:dyDescent="0.15">
      <c r="A15" s="356"/>
      <c r="B15" s="366"/>
      <c r="C15" s="135"/>
      <c r="D15" s="250">
        <v>141</v>
      </c>
      <c r="E15" s="170">
        <v>699629</v>
      </c>
      <c r="F15" s="161"/>
      <c r="G15" s="128"/>
      <c r="H15" s="139"/>
      <c r="I15" s="139"/>
      <c r="J15" s="139"/>
      <c r="K15" s="139"/>
      <c r="L15" s="139"/>
      <c r="M15" s="139"/>
    </row>
    <row r="16" spans="1:13" ht="9.6" customHeight="1" x14ac:dyDescent="0.15">
      <c r="A16" s="356"/>
      <c r="B16" s="366"/>
      <c r="C16" s="135"/>
      <c r="D16" s="250">
        <f>SUM(D14-D15)</f>
        <v>-22</v>
      </c>
      <c r="E16" s="170">
        <f>SUM(E14-E15)</f>
        <v>26152</v>
      </c>
      <c r="F16" s="161"/>
      <c r="G16" s="128"/>
      <c r="H16" s="139"/>
      <c r="I16" s="139"/>
      <c r="J16" s="139"/>
      <c r="K16" s="139"/>
      <c r="L16" s="139"/>
      <c r="M16" s="139"/>
    </row>
    <row r="17" spans="1:13" ht="9.6" customHeight="1" x14ac:dyDescent="0.15">
      <c r="A17" s="365"/>
      <c r="B17" s="366" t="s">
        <v>5</v>
      </c>
      <c r="C17" s="135"/>
      <c r="D17" s="250">
        <v>302</v>
      </c>
      <c r="E17" s="170">
        <v>95629</v>
      </c>
      <c r="F17" s="161"/>
      <c r="G17" s="128"/>
      <c r="H17" s="139"/>
      <c r="I17" s="139"/>
      <c r="J17" s="139"/>
      <c r="K17" s="128"/>
      <c r="L17" s="128" t="s">
        <v>270</v>
      </c>
      <c r="M17" s="139"/>
    </row>
    <row r="18" spans="1:13" ht="9.6" customHeight="1" x14ac:dyDescent="0.15">
      <c r="A18" s="365"/>
      <c r="B18" s="366"/>
      <c r="C18" s="135"/>
      <c r="D18" s="250">
        <v>381</v>
      </c>
      <c r="E18" s="170">
        <v>124373</v>
      </c>
      <c r="F18" s="161"/>
      <c r="G18" s="128"/>
      <c r="H18" s="139"/>
      <c r="I18" s="139"/>
      <c r="J18" s="139"/>
      <c r="K18" s="128"/>
      <c r="L18" s="128" t="s">
        <v>269</v>
      </c>
      <c r="M18" s="139"/>
    </row>
    <row r="19" spans="1:13" ht="9.6" customHeight="1" x14ac:dyDescent="0.15">
      <c r="A19" s="365"/>
      <c r="B19" s="366"/>
      <c r="C19" s="135"/>
      <c r="D19" s="250">
        <f>SUM(D17-D18)</f>
        <v>-79</v>
      </c>
      <c r="E19" s="170">
        <f>SUM(E17-E18)</f>
        <v>-28744</v>
      </c>
      <c r="F19" s="161"/>
      <c r="G19" s="128"/>
      <c r="H19" s="139"/>
      <c r="I19" s="139"/>
      <c r="J19" s="139"/>
      <c r="K19" s="128"/>
      <c r="L19" s="128" t="s">
        <v>104</v>
      </c>
      <c r="M19" s="139"/>
    </row>
    <row r="20" spans="1:13" ht="11.1" customHeight="1" x14ac:dyDescent="0.15">
      <c r="A20" s="365" t="s">
        <v>4</v>
      </c>
      <c r="B20" s="357"/>
      <c r="C20" s="133"/>
      <c r="D20" s="250">
        <v>117</v>
      </c>
      <c r="E20" s="170">
        <v>56745</v>
      </c>
      <c r="F20" s="161"/>
      <c r="G20" s="128"/>
      <c r="H20" s="371" t="s">
        <v>96</v>
      </c>
      <c r="I20" s="371"/>
      <c r="J20" s="371"/>
      <c r="K20" s="371"/>
      <c r="L20" s="128"/>
      <c r="M20" s="139"/>
    </row>
    <row r="21" spans="1:13" ht="9.6" customHeight="1" x14ac:dyDescent="0.15">
      <c r="A21" s="365"/>
      <c r="B21" s="357"/>
      <c r="C21" s="133"/>
      <c r="D21" s="250">
        <v>109</v>
      </c>
      <c r="E21" s="170">
        <v>52865</v>
      </c>
      <c r="F21" s="161"/>
      <c r="G21" s="128"/>
      <c r="H21" s="165"/>
      <c r="I21" s="130" t="s">
        <v>71</v>
      </c>
      <c r="J21" s="372" t="s">
        <v>69</v>
      </c>
      <c r="K21" s="373"/>
      <c r="L21" s="130" t="s">
        <v>70</v>
      </c>
      <c r="M21" s="139"/>
    </row>
    <row r="22" spans="1:13" ht="9.6" customHeight="1" x14ac:dyDescent="0.15">
      <c r="A22" s="365"/>
      <c r="B22" s="357"/>
      <c r="C22" s="133"/>
      <c r="D22" s="250">
        <f>SUM(D20-D21)</f>
        <v>8</v>
      </c>
      <c r="E22" s="170">
        <f>SUM(E20-E21)</f>
        <v>3880</v>
      </c>
      <c r="F22" s="161"/>
      <c r="G22" s="128"/>
      <c r="H22" s="374" t="s">
        <v>79</v>
      </c>
      <c r="I22" s="166">
        <f t="shared" ref="I22:I30" si="0">SUM(J22:L22)</f>
        <v>0</v>
      </c>
      <c r="J22" s="400">
        <v>0</v>
      </c>
      <c r="K22" s="401"/>
      <c r="L22" s="166">
        <v>0</v>
      </c>
      <c r="M22" s="139"/>
    </row>
    <row r="23" spans="1:13" ht="9.6" customHeight="1" x14ac:dyDescent="0.15">
      <c r="A23" s="356" t="s">
        <v>74</v>
      </c>
      <c r="B23" s="357"/>
      <c r="C23" s="133"/>
      <c r="D23" s="250">
        <v>3280</v>
      </c>
      <c r="E23" s="170">
        <v>41000</v>
      </c>
      <c r="F23" s="161"/>
      <c r="G23" s="128"/>
      <c r="H23" s="375"/>
      <c r="I23" s="167">
        <f t="shared" si="0"/>
        <v>0</v>
      </c>
      <c r="J23" s="402">
        <v>0</v>
      </c>
      <c r="K23" s="403"/>
      <c r="L23" s="167">
        <v>0</v>
      </c>
      <c r="M23" s="139"/>
    </row>
    <row r="24" spans="1:13" ht="9.6" customHeight="1" x14ac:dyDescent="0.15">
      <c r="A24" s="356"/>
      <c r="B24" s="357"/>
      <c r="C24" s="133"/>
      <c r="D24" s="250">
        <v>3360</v>
      </c>
      <c r="E24" s="170">
        <v>42000</v>
      </c>
      <c r="F24" s="161"/>
      <c r="G24" s="128"/>
      <c r="H24" s="376"/>
      <c r="I24" s="168">
        <f t="shared" si="0"/>
        <v>0</v>
      </c>
      <c r="J24" s="396">
        <f>SUM(J22-J23)</f>
        <v>0</v>
      </c>
      <c r="K24" s="397"/>
      <c r="L24" s="167">
        <f>SUM(L22-L23)</f>
        <v>0</v>
      </c>
      <c r="M24" s="139"/>
    </row>
    <row r="25" spans="1:13" ht="9.6" customHeight="1" x14ac:dyDescent="0.15">
      <c r="A25" s="356"/>
      <c r="B25" s="357"/>
      <c r="C25" s="133"/>
      <c r="D25" s="250">
        <f>SUM(D23-D24)</f>
        <v>-80</v>
      </c>
      <c r="E25" s="170">
        <f>SUM(E23-E24)</f>
        <v>-1000</v>
      </c>
      <c r="F25" s="161"/>
      <c r="G25" s="128"/>
      <c r="H25" s="359" t="s">
        <v>75</v>
      </c>
      <c r="I25" s="170">
        <f t="shared" si="0"/>
        <v>2314</v>
      </c>
      <c r="J25" s="396">
        <v>1157</v>
      </c>
      <c r="K25" s="397"/>
      <c r="L25" s="168">
        <f>J25</f>
        <v>1157</v>
      </c>
      <c r="M25" s="139"/>
    </row>
    <row r="26" spans="1:13" ht="9.6" customHeight="1" x14ac:dyDescent="0.15">
      <c r="A26" s="356" t="s">
        <v>1</v>
      </c>
      <c r="B26" s="357"/>
      <c r="C26" s="169"/>
      <c r="D26" s="250"/>
      <c r="E26" s="170"/>
      <c r="F26" s="161"/>
      <c r="G26" s="128"/>
      <c r="H26" s="360"/>
      <c r="I26" s="168">
        <f t="shared" si="0"/>
        <v>1606</v>
      </c>
      <c r="J26" s="396">
        <v>803</v>
      </c>
      <c r="K26" s="397"/>
      <c r="L26" s="168">
        <f>J26</f>
        <v>803</v>
      </c>
      <c r="M26" s="139"/>
    </row>
    <row r="27" spans="1:13" ht="9.6" customHeight="1" x14ac:dyDescent="0.15">
      <c r="A27" s="356"/>
      <c r="B27" s="357"/>
      <c r="C27" s="133"/>
      <c r="D27" s="250">
        <v>0</v>
      </c>
      <c r="E27" s="170">
        <v>0</v>
      </c>
      <c r="F27" s="161"/>
      <c r="G27" s="128"/>
      <c r="H27" s="377"/>
      <c r="I27" s="168">
        <f t="shared" si="0"/>
        <v>708</v>
      </c>
      <c r="J27" s="396">
        <f>SUM(J25-J26)</f>
        <v>354</v>
      </c>
      <c r="K27" s="397"/>
      <c r="L27" s="168">
        <f>SUM(L25-L26)</f>
        <v>354</v>
      </c>
      <c r="M27" s="139"/>
    </row>
    <row r="28" spans="1:13" ht="9.6" customHeight="1" x14ac:dyDescent="0.15">
      <c r="A28" s="356"/>
      <c r="B28" s="357"/>
      <c r="C28" s="133"/>
      <c r="D28" s="250">
        <f>SUM(D26-D27)</f>
        <v>0</v>
      </c>
      <c r="E28" s="170">
        <f>SUM(E26-E27)</f>
        <v>0</v>
      </c>
      <c r="F28" s="161"/>
      <c r="G28" s="128"/>
      <c r="H28" s="359" t="s">
        <v>76</v>
      </c>
      <c r="I28" s="168">
        <f t="shared" si="0"/>
        <v>0</v>
      </c>
      <c r="J28" s="396">
        <v>0</v>
      </c>
      <c r="K28" s="397"/>
      <c r="L28" s="168">
        <v>0</v>
      </c>
      <c r="M28" s="139"/>
    </row>
    <row r="29" spans="1:13" ht="9.6" customHeight="1" x14ac:dyDescent="0.15">
      <c r="A29" s="356" t="s">
        <v>2</v>
      </c>
      <c r="B29" s="357"/>
      <c r="C29" s="133"/>
      <c r="D29" s="250">
        <v>33</v>
      </c>
      <c r="E29" s="170">
        <v>58143</v>
      </c>
      <c r="F29" s="161"/>
      <c r="G29" s="128"/>
      <c r="H29" s="360"/>
      <c r="I29" s="168">
        <f t="shared" si="0"/>
        <v>0</v>
      </c>
      <c r="J29" s="396">
        <v>0</v>
      </c>
      <c r="K29" s="397"/>
      <c r="L29" s="168">
        <v>0</v>
      </c>
      <c r="M29" s="139"/>
    </row>
    <row r="30" spans="1:13" ht="9.6" customHeight="1" x14ac:dyDescent="0.15">
      <c r="A30" s="356"/>
      <c r="B30" s="357"/>
      <c r="C30" s="133"/>
      <c r="D30" s="250">
        <v>0</v>
      </c>
      <c r="E30" s="170">
        <v>0</v>
      </c>
      <c r="F30" s="161"/>
      <c r="G30" s="128"/>
      <c r="H30" s="361"/>
      <c r="I30" s="164">
        <f t="shared" si="0"/>
        <v>0</v>
      </c>
      <c r="J30" s="394">
        <v>0</v>
      </c>
      <c r="K30" s="395"/>
      <c r="L30" s="164">
        <v>0</v>
      </c>
      <c r="M30" s="139"/>
    </row>
    <row r="31" spans="1:13" ht="9.6" customHeight="1" x14ac:dyDescent="0.15">
      <c r="A31" s="362"/>
      <c r="B31" s="363"/>
      <c r="C31" s="134"/>
      <c r="D31" s="249">
        <f>SUM(D29-D30)</f>
        <v>33</v>
      </c>
      <c r="E31" s="164">
        <f>SUM(E29-E30)</f>
        <v>58143</v>
      </c>
      <c r="F31" s="128"/>
      <c r="G31" s="128"/>
      <c r="H31" s="139"/>
      <c r="I31" s="139"/>
      <c r="J31" s="139"/>
      <c r="K31" s="139"/>
      <c r="L31" s="139"/>
      <c r="M31" s="139"/>
    </row>
    <row r="32" spans="1:13" ht="9" customHeight="1" x14ac:dyDescent="0.15">
      <c r="A32" s="139"/>
      <c r="B32" s="139"/>
      <c r="C32" s="139"/>
      <c r="D32" s="128"/>
      <c r="E32" s="128"/>
      <c r="F32" s="128"/>
      <c r="G32" s="161"/>
      <c r="H32" s="139"/>
      <c r="I32" s="139"/>
      <c r="J32" s="139"/>
      <c r="K32" s="139"/>
      <c r="L32" s="139"/>
      <c r="M32" s="139"/>
    </row>
    <row r="33" spans="1:13" ht="10.5" customHeight="1" x14ac:dyDescent="0.15">
      <c r="A33" s="348" t="s">
        <v>97</v>
      </c>
      <c r="B33" s="348"/>
      <c r="C33" s="348"/>
      <c r="D33" s="348"/>
      <c r="E33" s="349"/>
      <c r="F33" s="128" t="s">
        <v>106</v>
      </c>
      <c r="G33" s="139"/>
      <c r="H33" s="139"/>
      <c r="I33" s="139"/>
      <c r="J33" s="139"/>
      <c r="K33" s="139"/>
      <c r="L33" s="139"/>
      <c r="M33" s="139"/>
    </row>
    <row r="34" spans="1:13" ht="9" customHeight="1" x14ac:dyDescent="0.15">
      <c r="A34" s="350" t="s">
        <v>213</v>
      </c>
      <c r="B34" s="351"/>
      <c r="C34" s="136" t="s">
        <v>238</v>
      </c>
      <c r="D34" s="137" t="s">
        <v>11</v>
      </c>
      <c r="E34" s="120" t="s">
        <v>69</v>
      </c>
      <c r="F34" s="121" t="s">
        <v>70</v>
      </c>
      <c r="G34" s="139"/>
      <c r="H34" s="350" t="s">
        <v>213</v>
      </c>
      <c r="I34" s="351"/>
      <c r="J34" s="136" t="s">
        <v>238</v>
      </c>
      <c r="K34" s="137" t="s">
        <v>11</v>
      </c>
      <c r="L34" s="120" t="s">
        <v>69</v>
      </c>
      <c r="M34" s="121" t="s">
        <v>70</v>
      </c>
    </row>
    <row r="35" spans="1:13" ht="9" customHeight="1" x14ac:dyDescent="0.15">
      <c r="A35" s="352" t="s">
        <v>13</v>
      </c>
      <c r="B35" s="353"/>
      <c r="C35" s="153"/>
      <c r="D35" s="154">
        <f>SUM(D36+K81)</f>
        <v>26836</v>
      </c>
      <c r="E35" s="154">
        <f>SUM(E36+L81)</f>
        <v>7578</v>
      </c>
      <c r="F35" s="155">
        <f>SUM(F36+M81)</f>
        <v>19258</v>
      </c>
      <c r="G35" s="139"/>
      <c r="H35" s="391" t="s">
        <v>43</v>
      </c>
      <c r="I35" s="392"/>
      <c r="J35" s="124">
        <v>264</v>
      </c>
      <c r="K35" s="141">
        <f>SUM(L35,M35)</f>
        <v>13</v>
      </c>
      <c r="L35" s="146">
        <v>10</v>
      </c>
      <c r="M35" s="173">
        <v>3</v>
      </c>
    </row>
    <row r="36" spans="1:13" ht="9" customHeight="1" x14ac:dyDescent="0.15">
      <c r="A36" s="245" t="s">
        <v>214</v>
      </c>
      <c r="B36" s="225"/>
      <c r="C36" s="157"/>
      <c r="D36" s="158">
        <f>SUM(D37+D49+D56+D67+K37+K53+K63+K72+K80)</f>
        <v>26006</v>
      </c>
      <c r="E36" s="174">
        <f>SUM(E37+E49+E56+E67+L37+L53+L63+L72+L80)</f>
        <v>7113</v>
      </c>
      <c r="F36" s="155">
        <v>18893</v>
      </c>
      <c r="G36" s="139"/>
      <c r="H36" s="338" t="s">
        <v>44</v>
      </c>
      <c r="I36" s="339"/>
      <c r="J36" s="125">
        <v>265</v>
      </c>
      <c r="K36" s="141">
        <f>SUM(L36,M36)</f>
        <v>13</v>
      </c>
      <c r="L36" s="146">
        <v>3</v>
      </c>
      <c r="M36" s="147">
        <v>10</v>
      </c>
    </row>
    <row r="37" spans="1:13" ht="9" customHeight="1" x14ac:dyDescent="0.15">
      <c r="A37" s="338" t="s">
        <v>100</v>
      </c>
      <c r="B37" s="345"/>
      <c r="C37" s="125"/>
      <c r="D37" s="141">
        <f>SUM(D38:D48)</f>
        <v>2069</v>
      </c>
      <c r="E37" s="146">
        <f>SUM(E38:E48)</f>
        <v>1164</v>
      </c>
      <c r="F37" s="147">
        <f>SUM(F38:F48)</f>
        <v>905</v>
      </c>
      <c r="G37" s="139"/>
      <c r="H37" s="338" t="s">
        <v>45</v>
      </c>
      <c r="I37" s="345"/>
      <c r="J37" s="125"/>
      <c r="K37" s="141">
        <f>SUM(K38:K52)</f>
        <v>9103</v>
      </c>
      <c r="L37" s="146">
        <f>SUM(L38:L52)</f>
        <v>60</v>
      </c>
      <c r="M37" s="147">
        <f>SUM(M38:M52)</f>
        <v>9043</v>
      </c>
    </row>
    <row r="38" spans="1:13" ht="9" customHeight="1" x14ac:dyDescent="0.15">
      <c r="A38" s="346" t="s">
        <v>14</v>
      </c>
      <c r="B38" s="347"/>
      <c r="C38" s="125">
        <v>11</v>
      </c>
      <c r="D38" s="141">
        <f t="shared" ref="D38:D48" si="1">SUM(E38,F38)</f>
        <v>3</v>
      </c>
      <c r="E38" s="146">
        <v>0</v>
      </c>
      <c r="F38" s="147">
        <v>3</v>
      </c>
      <c r="G38" s="139"/>
      <c r="H38" s="338" t="s">
        <v>46</v>
      </c>
      <c r="I38" s="345"/>
      <c r="J38" s="125">
        <v>271</v>
      </c>
      <c r="K38" s="141">
        <f t="shared" ref="K38:K52" si="2">SUM(L38,M38)</f>
        <v>20</v>
      </c>
      <c r="L38" s="146">
        <v>0</v>
      </c>
      <c r="M38" s="147">
        <v>20</v>
      </c>
    </row>
    <row r="39" spans="1:13" ht="9" customHeight="1" x14ac:dyDescent="0.15">
      <c r="A39" s="346" t="s">
        <v>15</v>
      </c>
      <c r="B39" s="347"/>
      <c r="C39" s="125">
        <v>21</v>
      </c>
      <c r="D39" s="141">
        <f t="shared" si="1"/>
        <v>26</v>
      </c>
      <c r="E39" s="146">
        <v>0</v>
      </c>
      <c r="F39" s="147">
        <v>26</v>
      </c>
      <c r="G39" s="139"/>
      <c r="H39" s="338" t="s">
        <v>239</v>
      </c>
      <c r="I39" s="345"/>
      <c r="J39" s="125">
        <v>281</v>
      </c>
      <c r="K39" s="141">
        <f t="shared" si="2"/>
        <v>3913</v>
      </c>
      <c r="L39" s="146">
        <v>0</v>
      </c>
      <c r="M39" s="147">
        <v>3913</v>
      </c>
    </row>
    <row r="40" spans="1:13" ht="9" customHeight="1" x14ac:dyDescent="0.15">
      <c r="A40" s="244" t="s">
        <v>240</v>
      </c>
      <c r="B40" s="243"/>
      <c r="C40" s="125">
        <v>22</v>
      </c>
      <c r="D40" s="141">
        <f t="shared" si="1"/>
        <v>0</v>
      </c>
      <c r="E40" s="146">
        <v>0</v>
      </c>
      <c r="F40" s="147">
        <v>0</v>
      </c>
      <c r="G40" s="139"/>
      <c r="H40" s="338" t="s">
        <v>47</v>
      </c>
      <c r="I40" s="345"/>
      <c r="J40" s="125">
        <v>291</v>
      </c>
      <c r="K40" s="141">
        <f t="shared" si="2"/>
        <v>59</v>
      </c>
      <c r="L40" s="146">
        <v>54</v>
      </c>
      <c r="M40" s="147">
        <v>5</v>
      </c>
    </row>
    <row r="41" spans="1:13" ht="9" customHeight="1" x14ac:dyDescent="0.15">
      <c r="A41" s="346" t="s">
        <v>16</v>
      </c>
      <c r="B41" s="347"/>
      <c r="C41" s="125">
        <v>23</v>
      </c>
      <c r="D41" s="141">
        <f t="shared" si="1"/>
        <v>2</v>
      </c>
      <c r="E41" s="146">
        <v>0</v>
      </c>
      <c r="F41" s="147">
        <v>2</v>
      </c>
      <c r="G41" s="139"/>
      <c r="H41" s="338" t="s">
        <v>215</v>
      </c>
      <c r="I41" s="345"/>
      <c r="J41" s="125">
        <v>301</v>
      </c>
      <c r="K41" s="141">
        <f t="shared" si="2"/>
        <v>407</v>
      </c>
      <c r="L41" s="146">
        <v>6</v>
      </c>
      <c r="M41" s="147">
        <v>401</v>
      </c>
    </row>
    <row r="42" spans="1:13" ht="9" customHeight="1" x14ac:dyDescent="0.15">
      <c r="A42" s="244" t="s">
        <v>81</v>
      </c>
      <c r="B42" s="243"/>
      <c r="C42" s="125">
        <v>24</v>
      </c>
      <c r="D42" s="141">
        <f t="shared" si="1"/>
        <v>0</v>
      </c>
      <c r="E42" s="146">
        <v>0</v>
      </c>
      <c r="F42" s="147">
        <v>0</v>
      </c>
      <c r="G42" s="139"/>
      <c r="H42" s="338" t="s">
        <v>48</v>
      </c>
      <c r="I42" s="345"/>
      <c r="J42" s="125">
        <v>311</v>
      </c>
      <c r="K42" s="141">
        <f t="shared" si="2"/>
        <v>2868</v>
      </c>
      <c r="L42" s="146">
        <v>0</v>
      </c>
      <c r="M42" s="147">
        <v>2868</v>
      </c>
    </row>
    <row r="43" spans="1:13" ht="9" customHeight="1" x14ac:dyDescent="0.15">
      <c r="A43" s="148" t="s">
        <v>107</v>
      </c>
      <c r="B43" s="149"/>
      <c r="C43" s="159">
        <v>31</v>
      </c>
      <c r="D43" s="150">
        <f t="shared" si="1"/>
        <v>269</v>
      </c>
      <c r="E43" s="151">
        <v>8</v>
      </c>
      <c r="F43" s="152">
        <v>261</v>
      </c>
      <c r="G43" s="139"/>
      <c r="H43" s="338" t="s">
        <v>241</v>
      </c>
      <c r="I43" s="345"/>
      <c r="J43" s="125">
        <v>320</v>
      </c>
      <c r="K43" s="141">
        <f t="shared" si="2"/>
        <v>0</v>
      </c>
      <c r="L43" s="146">
        <v>0</v>
      </c>
      <c r="M43" s="147">
        <v>0</v>
      </c>
    </row>
    <row r="44" spans="1:13" ht="9" customHeight="1" x14ac:dyDescent="0.15">
      <c r="A44" s="346" t="s">
        <v>17</v>
      </c>
      <c r="B44" s="347"/>
      <c r="C44" s="125">
        <v>41</v>
      </c>
      <c r="D44" s="141">
        <f t="shared" si="1"/>
        <v>0</v>
      </c>
      <c r="E44" s="146">
        <v>0</v>
      </c>
      <c r="F44" s="147">
        <v>0</v>
      </c>
      <c r="G44" s="139"/>
      <c r="H44" s="338" t="s">
        <v>242</v>
      </c>
      <c r="I44" s="345"/>
      <c r="J44" s="125">
        <v>321</v>
      </c>
      <c r="K44" s="141">
        <f t="shared" si="2"/>
        <v>1334</v>
      </c>
      <c r="L44" s="146">
        <v>0</v>
      </c>
      <c r="M44" s="147">
        <v>1334</v>
      </c>
    </row>
    <row r="45" spans="1:13" ht="9" customHeight="1" x14ac:dyDescent="0.15">
      <c r="A45" s="331" t="s">
        <v>82</v>
      </c>
      <c r="B45" s="332"/>
      <c r="C45" s="125">
        <v>51</v>
      </c>
      <c r="D45" s="141">
        <f t="shared" si="1"/>
        <v>1</v>
      </c>
      <c r="E45" s="146">
        <v>1</v>
      </c>
      <c r="F45" s="147">
        <v>0</v>
      </c>
      <c r="G45" s="139"/>
      <c r="H45" s="242" t="s">
        <v>50</v>
      </c>
      <c r="I45" s="243"/>
      <c r="J45" s="125">
        <v>322</v>
      </c>
      <c r="K45" s="141">
        <f t="shared" si="2"/>
        <v>211</v>
      </c>
      <c r="L45" s="146">
        <v>0</v>
      </c>
      <c r="M45" s="147">
        <v>211</v>
      </c>
    </row>
    <row r="46" spans="1:13" ht="9" customHeight="1" x14ac:dyDescent="0.15">
      <c r="A46" s="346" t="s">
        <v>18</v>
      </c>
      <c r="B46" s="347"/>
      <c r="C46" s="125">
        <v>61</v>
      </c>
      <c r="D46" s="141">
        <f t="shared" si="1"/>
        <v>0</v>
      </c>
      <c r="E46" s="146">
        <v>0</v>
      </c>
      <c r="F46" s="147">
        <v>0</v>
      </c>
      <c r="G46" s="139"/>
      <c r="H46" s="242" t="s">
        <v>51</v>
      </c>
      <c r="I46" s="243"/>
      <c r="J46" s="125">
        <v>323</v>
      </c>
      <c r="K46" s="141">
        <f t="shared" si="2"/>
        <v>106</v>
      </c>
      <c r="L46" s="146">
        <v>0</v>
      </c>
      <c r="M46" s="147">
        <v>106</v>
      </c>
    </row>
    <row r="47" spans="1:13" ht="9" customHeight="1" x14ac:dyDescent="0.15">
      <c r="A47" s="331" t="s">
        <v>90</v>
      </c>
      <c r="B47" s="332"/>
      <c r="C47" s="125">
        <v>71</v>
      </c>
      <c r="D47" s="141">
        <f t="shared" si="1"/>
        <v>67</v>
      </c>
      <c r="E47" s="146">
        <v>1</v>
      </c>
      <c r="F47" s="147">
        <v>66</v>
      </c>
      <c r="G47" s="139"/>
      <c r="H47" s="242" t="s">
        <v>49</v>
      </c>
      <c r="I47" s="243"/>
      <c r="J47" s="125">
        <v>324</v>
      </c>
      <c r="K47" s="141">
        <f t="shared" si="2"/>
        <v>0</v>
      </c>
      <c r="L47" s="146">
        <v>0</v>
      </c>
      <c r="M47" s="147">
        <v>0</v>
      </c>
    </row>
    <row r="48" spans="1:13" ht="9" customHeight="1" x14ac:dyDescent="0.15">
      <c r="A48" s="335" t="s">
        <v>98</v>
      </c>
      <c r="B48" s="336"/>
      <c r="C48" s="246">
        <v>81</v>
      </c>
      <c r="D48" s="141">
        <f t="shared" si="1"/>
        <v>1701</v>
      </c>
      <c r="E48" s="146">
        <v>1154</v>
      </c>
      <c r="F48" s="147">
        <v>547</v>
      </c>
      <c r="G48" s="139"/>
      <c r="H48" s="338" t="s">
        <v>243</v>
      </c>
      <c r="I48" s="345"/>
      <c r="J48" s="125">
        <v>331</v>
      </c>
      <c r="K48" s="141">
        <f t="shared" si="2"/>
        <v>0</v>
      </c>
      <c r="L48" s="146">
        <v>0</v>
      </c>
      <c r="M48" s="147">
        <v>0</v>
      </c>
    </row>
    <row r="49" spans="1:13" ht="9" customHeight="1" x14ac:dyDescent="0.15">
      <c r="A49" s="338" t="s">
        <v>19</v>
      </c>
      <c r="B49" s="344"/>
      <c r="C49" s="125"/>
      <c r="D49" s="141">
        <f>SUM(D50:D55)</f>
        <v>154</v>
      </c>
      <c r="E49" s="146">
        <f>SUM(E50:E55)</f>
        <v>24</v>
      </c>
      <c r="F49" s="147">
        <f>SUM(F50:F55)</f>
        <v>130</v>
      </c>
      <c r="G49" s="139"/>
      <c r="H49" s="242" t="s">
        <v>216</v>
      </c>
      <c r="I49" s="243"/>
      <c r="J49" s="125">
        <v>341</v>
      </c>
      <c r="K49" s="141">
        <f t="shared" si="2"/>
        <v>0</v>
      </c>
      <c r="L49" s="146">
        <v>0</v>
      </c>
      <c r="M49" s="147">
        <v>0</v>
      </c>
    </row>
    <row r="50" spans="1:13" ht="9" customHeight="1" x14ac:dyDescent="0.15">
      <c r="A50" s="338" t="s">
        <v>20</v>
      </c>
      <c r="B50" s="344"/>
      <c r="C50" s="125">
        <v>91</v>
      </c>
      <c r="D50" s="141">
        <f t="shared" ref="D50:D55" si="3">SUM(E50,F50)</f>
        <v>28</v>
      </c>
      <c r="E50" s="146">
        <v>0</v>
      </c>
      <c r="F50" s="147">
        <v>28</v>
      </c>
      <c r="G50" s="139"/>
      <c r="H50" s="338" t="s">
        <v>52</v>
      </c>
      <c r="I50" s="339"/>
      <c r="J50" s="125">
        <v>351</v>
      </c>
      <c r="K50" s="141">
        <f t="shared" si="2"/>
        <v>25</v>
      </c>
      <c r="L50" s="146">
        <v>0</v>
      </c>
      <c r="M50" s="147">
        <v>25</v>
      </c>
    </row>
    <row r="51" spans="1:13" ht="9" customHeight="1" x14ac:dyDescent="0.15">
      <c r="A51" s="338" t="s">
        <v>21</v>
      </c>
      <c r="B51" s="344"/>
      <c r="C51" s="125">
        <v>92</v>
      </c>
      <c r="D51" s="141">
        <f t="shared" si="3"/>
        <v>95</v>
      </c>
      <c r="E51" s="146">
        <v>2</v>
      </c>
      <c r="F51" s="147">
        <v>93</v>
      </c>
      <c r="G51" s="139"/>
      <c r="H51" s="338" t="s">
        <v>53</v>
      </c>
      <c r="I51" s="339"/>
      <c r="J51" s="125">
        <v>361</v>
      </c>
      <c r="K51" s="141">
        <f t="shared" si="2"/>
        <v>140</v>
      </c>
      <c r="L51" s="146">
        <v>0</v>
      </c>
      <c r="M51" s="147">
        <v>140</v>
      </c>
    </row>
    <row r="52" spans="1:13" s="139" customFormat="1" ht="18" customHeight="1" x14ac:dyDescent="0.15">
      <c r="A52" s="338" t="s">
        <v>22</v>
      </c>
      <c r="B52" s="339"/>
      <c r="C52" s="125">
        <v>101</v>
      </c>
      <c r="D52" s="141">
        <f t="shared" si="3"/>
        <v>0</v>
      </c>
      <c r="E52" s="146">
        <v>0</v>
      </c>
      <c r="F52" s="147">
        <v>0</v>
      </c>
      <c r="H52" s="335" t="s">
        <v>101</v>
      </c>
      <c r="I52" s="336"/>
      <c r="J52" s="246">
        <v>371</v>
      </c>
      <c r="K52" s="141">
        <f t="shared" si="2"/>
        <v>20</v>
      </c>
      <c r="L52" s="146">
        <v>0</v>
      </c>
      <c r="M52" s="147">
        <v>20</v>
      </c>
    </row>
    <row r="53" spans="1:13" ht="9" customHeight="1" x14ac:dyDescent="0.15">
      <c r="A53" s="242" t="s">
        <v>23</v>
      </c>
      <c r="B53" s="243"/>
      <c r="C53" s="125">
        <v>111</v>
      </c>
      <c r="D53" s="141">
        <f t="shared" si="3"/>
        <v>0</v>
      </c>
      <c r="E53" s="146">
        <v>0</v>
      </c>
      <c r="F53" s="147">
        <v>0</v>
      </c>
      <c r="G53" s="139"/>
      <c r="H53" s="331" t="s">
        <v>54</v>
      </c>
      <c r="I53" s="332"/>
      <c r="J53" s="125"/>
      <c r="K53" s="141">
        <f>SUM(K54:K62)</f>
        <v>405</v>
      </c>
      <c r="L53" s="146">
        <f>SUM(L54:L62)</f>
        <v>31</v>
      </c>
      <c r="M53" s="147">
        <f>SUM(M54:M62)</f>
        <v>374</v>
      </c>
    </row>
    <row r="54" spans="1:13" ht="9" customHeight="1" x14ac:dyDescent="0.15">
      <c r="A54" s="331" t="s">
        <v>93</v>
      </c>
      <c r="B54" s="332"/>
      <c r="C54" s="125">
        <v>112</v>
      </c>
      <c r="D54" s="141">
        <f t="shared" si="3"/>
        <v>31</v>
      </c>
      <c r="E54" s="146">
        <v>22</v>
      </c>
      <c r="F54" s="147">
        <v>9</v>
      </c>
      <c r="G54" s="139"/>
      <c r="H54" s="338" t="s">
        <v>80</v>
      </c>
      <c r="I54" s="339"/>
      <c r="J54" s="125">
        <v>381</v>
      </c>
      <c r="K54" s="141">
        <f t="shared" ref="K54:K62" si="4">SUM(L54,M54)</f>
        <v>5</v>
      </c>
      <c r="L54" s="146">
        <v>0</v>
      </c>
      <c r="M54" s="147">
        <v>5</v>
      </c>
    </row>
    <row r="55" spans="1:13" ht="9" customHeight="1" x14ac:dyDescent="0.15">
      <c r="A55" s="338" t="s">
        <v>24</v>
      </c>
      <c r="B55" s="344"/>
      <c r="C55" s="125">
        <v>121</v>
      </c>
      <c r="D55" s="141">
        <f t="shared" si="3"/>
        <v>0</v>
      </c>
      <c r="E55" s="146">
        <v>0</v>
      </c>
      <c r="F55" s="147">
        <v>0</v>
      </c>
      <c r="G55" s="139"/>
      <c r="H55" s="242" t="s">
        <v>55</v>
      </c>
      <c r="I55" s="243"/>
      <c r="J55" s="125">
        <v>391</v>
      </c>
      <c r="K55" s="141">
        <f t="shared" si="4"/>
        <v>0</v>
      </c>
      <c r="L55" s="146">
        <v>0</v>
      </c>
      <c r="M55" s="147">
        <v>0</v>
      </c>
    </row>
    <row r="56" spans="1:13" ht="9" customHeight="1" x14ac:dyDescent="0.15">
      <c r="A56" s="331" t="s">
        <v>25</v>
      </c>
      <c r="B56" s="332"/>
      <c r="C56" s="125"/>
      <c r="D56" s="141">
        <f>SUM(D57:D66)</f>
        <v>0</v>
      </c>
      <c r="E56" s="146">
        <f>SUM(E57:E66)</f>
        <v>0</v>
      </c>
      <c r="F56" s="147">
        <f>SUM(F57:F66)</f>
        <v>0</v>
      </c>
      <c r="G56" s="139"/>
      <c r="H56" s="335" t="s">
        <v>91</v>
      </c>
      <c r="I56" s="336"/>
      <c r="J56" s="246">
        <v>401</v>
      </c>
      <c r="K56" s="141">
        <f t="shared" si="4"/>
        <v>0</v>
      </c>
      <c r="L56" s="146">
        <v>0</v>
      </c>
      <c r="M56" s="147">
        <v>0</v>
      </c>
    </row>
    <row r="57" spans="1:13" ht="9" customHeight="1" x14ac:dyDescent="0.15">
      <c r="A57" s="331" t="s">
        <v>26</v>
      </c>
      <c r="B57" s="332"/>
      <c r="C57" s="125">
        <v>131</v>
      </c>
      <c r="D57" s="141">
        <f t="shared" ref="D57:D66" si="5">SUM(E57,F57)</f>
        <v>0</v>
      </c>
      <c r="E57" s="146">
        <v>0</v>
      </c>
      <c r="F57" s="147">
        <v>0</v>
      </c>
      <c r="G57" s="139"/>
      <c r="H57" s="331" t="s">
        <v>56</v>
      </c>
      <c r="I57" s="332"/>
      <c r="J57" s="125">
        <v>411</v>
      </c>
      <c r="K57" s="141">
        <f t="shared" si="4"/>
        <v>0</v>
      </c>
      <c r="L57" s="146">
        <v>0</v>
      </c>
      <c r="M57" s="147">
        <v>0</v>
      </c>
    </row>
    <row r="58" spans="1:13" ht="9" customHeight="1" x14ac:dyDescent="0.15">
      <c r="A58" s="331" t="s">
        <v>27</v>
      </c>
      <c r="B58" s="332"/>
      <c r="C58" s="125">
        <v>141</v>
      </c>
      <c r="D58" s="141">
        <f t="shared" si="5"/>
        <v>0</v>
      </c>
      <c r="E58" s="146">
        <v>0</v>
      </c>
      <c r="F58" s="147">
        <v>0</v>
      </c>
      <c r="G58" s="139"/>
      <c r="H58" s="335" t="s">
        <v>217</v>
      </c>
      <c r="I58" s="336"/>
      <c r="J58" s="246">
        <v>421</v>
      </c>
      <c r="K58" s="141">
        <f t="shared" si="4"/>
        <v>152</v>
      </c>
      <c r="L58" s="146">
        <v>0</v>
      </c>
      <c r="M58" s="147">
        <v>152</v>
      </c>
    </row>
    <row r="59" spans="1:13" ht="9" customHeight="1" x14ac:dyDescent="0.15">
      <c r="A59" s="331" t="s">
        <v>83</v>
      </c>
      <c r="B59" s="332"/>
      <c r="C59" s="125">
        <v>151</v>
      </c>
      <c r="D59" s="141">
        <f t="shared" si="5"/>
        <v>0</v>
      </c>
      <c r="E59" s="146">
        <v>0</v>
      </c>
      <c r="F59" s="147">
        <v>0</v>
      </c>
      <c r="G59" s="139"/>
      <c r="H59" s="331" t="s">
        <v>57</v>
      </c>
      <c r="I59" s="332"/>
      <c r="J59" s="125">
        <v>422</v>
      </c>
      <c r="K59" s="141">
        <f t="shared" si="4"/>
        <v>241</v>
      </c>
      <c r="L59" s="146">
        <v>31</v>
      </c>
      <c r="M59" s="147">
        <v>210</v>
      </c>
    </row>
    <row r="60" spans="1:13" ht="9" customHeight="1" x14ac:dyDescent="0.15">
      <c r="A60" s="338" t="s">
        <v>84</v>
      </c>
      <c r="B60" s="339"/>
      <c r="C60" s="125">
        <v>161</v>
      </c>
      <c r="D60" s="141">
        <f t="shared" si="5"/>
        <v>0</v>
      </c>
      <c r="E60" s="146">
        <v>0</v>
      </c>
      <c r="F60" s="147">
        <v>0</v>
      </c>
      <c r="G60" s="139"/>
      <c r="H60" s="331" t="s">
        <v>58</v>
      </c>
      <c r="I60" s="332"/>
      <c r="J60" s="125">
        <v>423</v>
      </c>
      <c r="K60" s="141">
        <f t="shared" si="4"/>
        <v>0</v>
      </c>
      <c r="L60" s="146">
        <v>0</v>
      </c>
      <c r="M60" s="147">
        <v>0</v>
      </c>
    </row>
    <row r="61" spans="1:13" ht="9" customHeight="1" x14ac:dyDescent="0.15">
      <c r="A61" s="331" t="s">
        <v>28</v>
      </c>
      <c r="B61" s="332"/>
      <c r="C61" s="125">
        <v>162</v>
      </c>
      <c r="D61" s="141">
        <f t="shared" si="5"/>
        <v>0</v>
      </c>
      <c r="E61" s="146">
        <v>0</v>
      </c>
      <c r="F61" s="147">
        <v>0</v>
      </c>
      <c r="G61" s="139"/>
      <c r="H61" s="331" t="s">
        <v>244</v>
      </c>
      <c r="I61" s="332"/>
      <c r="J61" s="125">
        <v>424</v>
      </c>
      <c r="K61" s="141">
        <f t="shared" si="4"/>
        <v>7</v>
      </c>
      <c r="L61" s="146">
        <v>0</v>
      </c>
      <c r="M61" s="147">
        <v>7</v>
      </c>
    </row>
    <row r="62" spans="1:13" ht="9" customHeight="1" x14ac:dyDescent="0.15">
      <c r="A62" s="331" t="s">
        <v>29</v>
      </c>
      <c r="B62" s="332"/>
      <c r="C62" s="125">
        <v>171</v>
      </c>
      <c r="D62" s="141">
        <f t="shared" si="5"/>
        <v>0</v>
      </c>
      <c r="E62" s="146">
        <v>0</v>
      </c>
      <c r="F62" s="147">
        <v>0</v>
      </c>
      <c r="G62" s="139"/>
      <c r="H62" s="331" t="s">
        <v>87</v>
      </c>
      <c r="I62" s="332"/>
      <c r="J62" s="125">
        <v>425</v>
      </c>
      <c r="K62" s="141">
        <f t="shared" si="4"/>
        <v>0</v>
      </c>
      <c r="L62" s="146">
        <v>0</v>
      </c>
      <c r="M62" s="147">
        <v>0</v>
      </c>
    </row>
    <row r="63" spans="1:13" ht="9" customHeight="1" x14ac:dyDescent="0.15">
      <c r="A63" s="338" t="s">
        <v>30</v>
      </c>
      <c r="B63" s="339"/>
      <c r="C63" s="125">
        <v>181</v>
      </c>
      <c r="D63" s="141">
        <f t="shared" si="5"/>
        <v>0</v>
      </c>
      <c r="E63" s="146">
        <v>0</v>
      </c>
      <c r="F63" s="147">
        <v>0</v>
      </c>
      <c r="G63" s="139"/>
      <c r="H63" s="331" t="s">
        <v>59</v>
      </c>
      <c r="I63" s="332"/>
      <c r="J63" s="125"/>
      <c r="K63" s="141">
        <f>SUM(K64:K71)</f>
        <v>553</v>
      </c>
      <c r="L63" s="146">
        <f>SUM(L64:L71)</f>
        <v>4</v>
      </c>
      <c r="M63" s="147">
        <f>SUM(M64:M71)</f>
        <v>549</v>
      </c>
    </row>
    <row r="64" spans="1:13" ht="9" customHeight="1" x14ac:dyDescent="0.15">
      <c r="A64" s="331" t="s">
        <v>31</v>
      </c>
      <c r="B64" s="332"/>
      <c r="C64" s="125">
        <v>191</v>
      </c>
      <c r="D64" s="141">
        <f t="shared" si="5"/>
        <v>0</v>
      </c>
      <c r="E64" s="146">
        <v>0</v>
      </c>
      <c r="F64" s="147">
        <v>0</v>
      </c>
      <c r="G64" s="139"/>
      <c r="H64" s="331" t="s">
        <v>60</v>
      </c>
      <c r="I64" s="332"/>
      <c r="J64" s="125">
        <v>431</v>
      </c>
      <c r="K64" s="141">
        <f t="shared" ref="K64:K71" si="6">SUM(L64,M64)</f>
        <v>6</v>
      </c>
      <c r="L64" s="146">
        <v>0</v>
      </c>
      <c r="M64" s="147">
        <v>6</v>
      </c>
    </row>
    <row r="65" spans="1:13" ht="9" customHeight="1" x14ac:dyDescent="0.15">
      <c r="A65" s="331" t="s">
        <v>32</v>
      </c>
      <c r="B65" s="332"/>
      <c r="C65" s="125">
        <v>201</v>
      </c>
      <c r="D65" s="141">
        <f t="shared" si="5"/>
        <v>0</v>
      </c>
      <c r="E65" s="146">
        <v>0</v>
      </c>
      <c r="F65" s="147">
        <v>0</v>
      </c>
      <c r="G65" s="139"/>
      <c r="H65" s="335" t="s">
        <v>218</v>
      </c>
      <c r="I65" s="336"/>
      <c r="J65" s="246">
        <v>441</v>
      </c>
      <c r="K65" s="141">
        <f t="shared" si="6"/>
        <v>13</v>
      </c>
      <c r="L65" s="146">
        <v>0</v>
      </c>
      <c r="M65" s="147">
        <v>13</v>
      </c>
    </row>
    <row r="66" spans="1:13" ht="18" customHeight="1" x14ac:dyDescent="0.15">
      <c r="A66" s="242" t="s">
        <v>219</v>
      </c>
      <c r="B66" s="243"/>
      <c r="C66" s="125">
        <v>211</v>
      </c>
      <c r="D66" s="141">
        <f t="shared" si="5"/>
        <v>0</v>
      </c>
      <c r="E66" s="146">
        <v>0</v>
      </c>
      <c r="F66" s="147">
        <v>0</v>
      </c>
      <c r="G66" s="139"/>
      <c r="H66" s="335" t="s">
        <v>222</v>
      </c>
      <c r="I66" s="336"/>
      <c r="J66" s="246">
        <v>442</v>
      </c>
      <c r="K66" s="141">
        <f t="shared" si="6"/>
        <v>17</v>
      </c>
      <c r="L66" s="146">
        <v>3</v>
      </c>
      <c r="M66" s="147">
        <v>14</v>
      </c>
    </row>
    <row r="67" spans="1:13" s="139" customFormat="1" ht="9" customHeight="1" x14ac:dyDescent="0.15">
      <c r="A67" s="242" t="s">
        <v>103</v>
      </c>
      <c r="B67" s="243"/>
      <c r="C67" s="125"/>
      <c r="D67" s="141">
        <f>SUM(D68:D80,K35:K36)</f>
        <v>6154</v>
      </c>
      <c r="E67" s="146">
        <f>SUM(E68:E80,L35:L36)</f>
        <v>2389</v>
      </c>
      <c r="F67" s="147">
        <f>SUM(F68:F80,M35:M36)</f>
        <v>3765</v>
      </c>
      <c r="H67" s="338" t="s">
        <v>61</v>
      </c>
      <c r="I67" s="339"/>
      <c r="J67" s="125">
        <v>443</v>
      </c>
      <c r="K67" s="141">
        <f t="shared" si="6"/>
        <v>11</v>
      </c>
      <c r="L67" s="146">
        <v>0</v>
      </c>
      <c r="M67" s="147">
        <v>11</v>
      </c>
    </row>
    <row r="68" spans="1:13" ht="9" customHeight="1" x14ac:dyDescent="0.15">
      <c r="A68" s="331" t="s">
        <v>33</v>
      </c>
      <c r="B68" s="332"/>
      <c r="C68" s="125">
        <v>221</v>
      </c>
      <c r="D68" s="141">
        <f t="shared" ref="D68:D80" si="7">SUM(E68,F68)</f>
        <v>0</v>
      </c>
      <c r="E68" s="146">
        <v>0</v>
      </c>
      <c r="F68" s="147">
        <v>0</v>
      </c>
      <c r="G68" s="139"/>
      <c r="H68" s="331" t="s">
        <v>88</v>
      </c>
      <c r="I68" s="332"/>
      <c r="J68" s="125">
        <v>444</v>
      </c>
      <c r="K68" s="141">
        <f t="shared" si="6"/>
        <v>2</v>
      </c>
      <c r="L68" s="146">
        <v>0</v>
      </c>
      <c r="M68" s="147">
        <v>2</v>
      </c>
    </row>
    <row r="69" spans="1:13" ht="9" customHeight="1" x14ac:dyDescent="0.15">
      <c r="A69" s="331" t="s">
        <v>34</v>
      </c>
      <c r="B69" s="332"/>
      <c r="C69" s="125">
        <v>222</v>
      </c>
      <c r="D69" s="141">
        <f t="shared" si="7"/>
        <v>1560</v>
      </c>
      <c r="E69" s="146">
        <v>580</v>
      </c>
      <c r="F69" s="147">
        <v>980</v>
      </c>
      <c r="G69" s="139"/>
      <c r="H69" s="338" t="s">
        <v>62</v>
      </c>
      <c r="I69" s="339"/>
      <c r="J69" s="125">
        <v>451</v>
      </c>
      <c r="K69" s="141">
        <f t="shared" si="6"/>
        <v>32</v>
      </c>
      <c r="L69" s="146">
        <v>0</v>
      </c>
      <c r="M69" s="147">
        <v>32</v>
      </c>
    </row>
    <row r="70" spans="1:13" ht="9" customHeight="1" x14ac:dyDescent="0.15">
      <c r="A70" s="338" t="s">
        <v>35</v>
      </c>
      <c r="B70" s="339"/>
      <c r="C70" s="125">
        <v>231</v>
      </c>
      <c r="D70" s="141">
        <f t="shared" si="7"/>
        <v>0</v>
      </c>
      <c r="E70" s="146">
        <v>0</v>
      </c>
      <c r="F70" s="147">
        <v>0</v>
      </c>
      <c r="G70" s="139"/>
      <c r="H70" s="335" t="s">
        <v>220</v>
      </c>
      <c r="I70" s="336"/>
      <c r="J70" s="246">
        <v>461</v>
      </c>
      <c r="K70" s="141">
        <f t="shared" si="6"/>
        <v>470</v>
      </c>
      <c r="L70" s="146">
        <v>0</v>
      </c>
      <c r="M70" s="147">
        <v>470</v>
      </c>
    </row>
    <row r="71" spans="1:13" s="139" customFormat="1" ht="9" customHeight="1" x14ac:dyDescent="0.15">
      <c r="A71" s="338" t="s">
        <v>36</v>
      </c>
      <c r="B71" s="339"/>
      <c r="C71" s="125">
        <v>241</v>
      </c>
      <c r="D71" s="141">
        <f t="shared" si="7"/>
        <v>990</v>
      </c>
      <c r="E71" s="146">
        <v>420</v>
      </c>
      <c r="F71" s="147">
        <v>570</v>
      </c>
      <c r="H71" s="331" t="s">
        <v>89</v>
      </c>
      <c r="I71" s="332"/>
      <c r="J71" s="125">
        <v>471</v>
      </c>
      <c r="K71" s="141">
        <f t="shared" si="6"/>
        <v>2</v>
      </c>
      <c r="L71" s="146">
        <v>1</v>
      </c>
      <c r="M71" s="147">
        <v>1</v>
      </c>
    </row>
    <row r="72" spans="1:13" ht="9" customHeight="1" x14ac:dyDescent="0.15">
      <c r="A72" s="338" t="s">
        <v>37</v>
      </c>
      <c r="B72" s="339"/>
      <c r="C72" s="125">
        <v>251</v>
      </c>
      <c r="D72" s="141">
        <f t="shared" si="7"/>
        <v>0</v>
      </c>
      <c r="E72" s="146">
        <v>0</v>
      </c>
      <c r="F72" s="147">
        <v>0</v>
      </c>
      <c r="G72" s="139"/>
      <c r="H72" s="331" t="s">
        <v>102</v>
      </c>
      <c r="I72" s="332"/>
      <c r="J72" s="125"/>
      <c r="K72" s="141">
        <f>SUM(K73:K79)</f>
        <v>7276</v>
      </c>
      <c r="L72" s="146">
        <f>SUM(L73:L79)</f>
        <v>3305</v>
      </c>
      <c r="M72" s="147">
        <f>SUM(M73:M79)</f>
        <v>3971</v>
      </c>
    </row>
    <row r="73" spans="1:13" ht="9" customHeight="1" x14ac:dyDescent="0.15">
      <c r="A73" s="242" t="s">
        <v>38</v>
      </c>
      <c r="B73" s="243"/>
      <c r="C73" s="125">
        <v>252</v>
      </c>
      <c r="D73" s="141">
        <f t="shared" si="7"/>
        <v>2072</v>
      </c>
      <c r="E73" s="146">
        <v>722</v>
      </c>
      <c r="F73" s="147">
        <v>1350</v>
      </c>
      <c r="G73" s="139"/>
      <c r="H73" s="338" t="s">
        <v>63</v>
      </c>
      <c r="I73" s="339"/>
      <c r="J73" s="125">
        <v>481</v>
      </c>
      <c r="K73" s="141">
        <f t="shared" ref="K73:K81" si="8">SUM(L73,M73)</f>
        <v>964</v>
      </c>
      <c r="L73" s="146">
        <v>964</v>
      </c>
      <c r="M73" s="147">
        <v>0</v>
      </c>
    </row>
    <row r="74" spans="1:13" ht="9" customHeight="1" x14ac:dyDescent="0.15">
      <c r="A74" s="331" t="s">
        <v>85</v>
      </c>
      <c r="B74" s="332"/>
      <c r="C74" s="125">
        <v>253</v>
      </c>
      <c r="D74" s="141">
        <f t="shared" si="7"/>
        <v>30</v>
      </c>
      <c r="E74" s="146">
        <v>0</v>
      </c>
      <c r="F74" s="147">
        <v>30</v>
      </c>
      <c r="G74" s="139"/>
      <c r="H74" s="333" t="s">
        <v>92</v>
      </c>
      <c r="I74" s="334"/>
      <c r="J74" s="138">
        <v>491</v>
      </c>
      <c r="K74" s="141">
        <f t="shared" si="8"/>
        <v>7</v>
      </c>
      <c r="L74" s="146">
        <v>7</v>
      </c>
      <c r="M74" s="147">
        <v>0</v>
      </c>
    </row>
    <row r="75" spans="1:13" ht="9" customHeight="1" x14ac:dyDescent="0.15">
      <c r="A75" s="242" t="s">
        <v>39</v>
      </c>
      <c r="B75" s="243"/>
      <c r="C75" s="125">
        <v>254</v>
      </c>
      <c r="D75" s="141">
        <f t="shared" si="7"/>
        <v>76</v>
      </c>
      <c r="E75" s="146">
        <v>29</v>
      </c>
      <c r="F75" s="147">
        <v>47</v>
      </c>
      <c r="G75" s="139"/>
      <c r="H75" s="335" t="s">
        <v>64</v>
      </c>
      <c r="I75" s="336"/>
      <c r="J75" s="246">
        <v>501</v>
      </c>
      <c r="K75" s="141">
        <f t="shared" si="8"/>
        <v>0</v>
      </c>
      <c r="L75" s="146">
        <v>0</v>
      </c>
      <c r="M75" s="147"/>
    </row>
    <row r="76" spans="1:13" ht="9" customHeight="1" x14ac:dyDescent="0.15">
      <c r="A76" s="242" t="s">
        <v>40</v>
      </c>
      <c r="B76" s="243"/>
      <c r="C76" s="125">
        <v>255</v>
      </c>
      <c r="D76" s="141">
        <f t="shared" si="7"/>
        <v>0</v>
      </c>
      <c r="E76" s="146">
        <v>0</v>
      </c>
      <c r="F76" s="147">
        <v>0</v>
      </c>
      <c r="G76" s="139"/>
      <c r="H76" s="337" t="s">
        <v>78</v>
      </c>
      <c r="I76" s="334"/>
      <c r="J76" s="138">
        <v>511</v>
      </c>
      <c r="K76" s="141">
        <f t="shared" si="8"/>
        <v>1002</v>
      </c>
      <c r="L76" s="146">
        <v>1002</v>
      </c>
      <c r="M76" s="147">
        <v>0</v>
      </c>
    </row>
    <row r="77" spans="1:13" ht="9" customHeight="1" x14ac:dyDescent="0.15">
      <c r="A77" s="242" t="s">
        <v>86</v>
      </c>
      <c r="B77" s="243"/>
      <c r="C77" s="125">
        <v>256</v>
      </c>
      <c r="D77" s="141">
        <f t="shared" si="7"/>
        <v>227</v>
      </c>
      <c r="E77" s="146">
        <v>95</v>
      </c>
      <c r="F77" s="147">
        <v>132</v>
      </c>
      <c r="G77" s="139"/>
      <c r="H77" s="331" t="s">
        <v>65</v>
      </c>
      <c r="I77" s="332"/>
      <c r="J77" s="125">
        <v>512</v>
      </c>
      <c r="K77" s="141">
        <f t="shared" si="8"/>
        <v>193</v>
      </c>
      <c r="L77" s="146">
        <v>193</v>
      </c>
      <c r="M77" s="147">
        <v>0</v>
      </c>
    </row>
    <row r="78" spans="1:13" ht="9" customHeight="1" x14ac:dyDescent="0.15">
      <c r="A78" s="338" t="s">
        <v>41</v>
      </c>
      <c r="B78" s="339"/>
      <c r="C78" s="125">
        <v>261</v>
      </c>
      <c r="D78" s="141">
        <f t="shared" si="7"/>
        <v>1149</v>
      </c>
      <c r="E78" s="146">
        <v>512</v>
      </c>
      <c r="F78" s="147">
        <v>637</v>
      </c>
      <c r="G78" s="139"/>
      <c r="H78" s="338" t="s">
        <v>66</v>
      </c>
      <c r="I78" s="339"/>
      <c r="J78" s="125">
        <v>521</v>
      </c>
      <c r="K78" s="141">
        <f t="shared" si="8"/>
        <v>1699</v>
      </c>
      <c r="L78" s="146">
        <v>723</v>
      </c>
      <c r="M78" s="147">
        <v>976</v>
      </c>
    </row>
    <row r="79" spans="1:13" ht="9" customHeight="1" x14ac:dyDescent="0.15">
      <c r="A79" s="338" t="s">
        <v>42</v>
      </c>
      <c r="B79" s="339"/>
      <c r="C79" s="125">
        <v>262</v>
      </c>
      <c r="D79" s="141">
        <f t="shared" si="7"/>
        <v>2</v>
      </c>
      <c r="E79" s="146">
        <v>0</v>
      </c>
      <c r="F79" s="147">
        <v>2</v>
      </c>
      <c r="G79" s="139"/>
      <c r="H79" s="338" t="s">
        <v>67</v>
      </c>
      <c r="I79" s="339"/>
      <c r="J79" s="125">
        <v>531</v>
      </c>
      <c r="K79" s="141">
        <f t="shared" si="8"/>
        <v>3411</v>
      </c>
      <c r="L79" s="146">
        <v>416</v>
      </c>
      <c r="M79" s="147">
        <v>2995</v>
      </c>
    </row>
    <row r="80" spans="1:13" ht="9" customHeight="1" x14ac:dyDescent="0.15">
      <c r="A80" s="342" t="s">
        <v>68</v>
      </c>
      <c r="B80" s="343"/>
      <c r="C80" s="247">
        <v>263</v>
      </c>
      <c r="D80" s="141">
        <f t="shared" si="7"/>
        <v>22</v>
      </c>
      <c r="E80" s="142">
        <v>18</v>
      </c>
      <c r="F80" s="144">
        <v>4</v>
      </c>
      <c r="G80" s="171"/>
      <c r="H80" s="122" t="s">
        <v>99</v>
      </c>
      <c r="I80" s="123"/>
      <c r="J80" s="126">
        <v>541</v>
      </c>
      <c r="K80" s="142">
        <f t="shared" si="8"/>
        <v>292</v>
      </c>
      <c r="L80" s="175">
        <v>136</v>
      </c>
      <c r="M80" s="145">
        <v>156</v>
      </c>
    </row>
    <row r="81" spans="1:13" ht="9" customHeight="1" x14ac:dyDescent="0.15">
      <c r="A81" s="162"/>
      <c r="B81" s="162"/>
      <c r="C81" s="162"/>
      <c r="D81" s="162"/>
      <c r="E81" s="162"/>
      <c r="F81" s="162"/>
      <c r="G81" s="139"/>
      <c r="H81" s="340" t="s">
        <v>221</v>
      </c>
      <c r="I81" s="341"/>
      <c r="J81" s="126"/>
      <c r="K81" s="142">
        <f t="shared" si="8"/>
        <v>830</v>
      </c>
      <c r="L81" s="142">
        <v>465</v>
      </c>
      <c r="M81" s="145">
        <v>365</v>
      </c>
    </row>
    <row r="82" spans="1:13" ht="15.6" customHeight="1" x14ac:dyDescent="0.15">
      <c r="D82" s="1"/>
      <c r="E82" s="1"/>
      <c r="F82" s="1"/>
    </row>
    <row r="83" spans="1:13" ht="15.6" customHeight="1" x14ac:dyDescent="0.15">
      <c r="D83" s="1"/>
      <c r="E83" s="1"/>
      <c r="F83" s="1"/>
    </row>
    <row r="84" spans="1:13" ht="15.6" customHeight="1" x14ac:dyDescent="0.15">
      <c r="D84" s="1"/>
      <c r="E84" s="1"/>
      <c r="F84" s="1"/>
    </row>
    <row r="85" spans="1:13" ht="15.6" customHeight="1" x14ac:dyDescent="0.15">
      <c r="D85" s="1"/>
      <c r="E85" s="1"/>
      <c r="F85" s="1"/>
    </row>
    <row r="86" spans="1:13" ht="15.6" customHeight="1" x14ac:dyDescent="0.15">
      <c r="D86" s="1"/>
      <c r="E86" s="1"/>
      <c r="F86" s="1"/>
    </row>
    <row r="87" spans="1:13" ht="15.6" customHeight="1" x14ac:dyDescent="0.15">
      <c r="D87" s="1"/>
      <c r="E87" s="1"/>
      <c r="F87" s="1"/>
    </row>
    <row r="88" spans="1:13" ht="15.6" customHeight="1" x14ac:dyDescent="0.15">
      <c r="D88" s="1"/>
      <c r="E88" s="1"/>
      <c r="F88" s="1"/>
    </row>
    <row r="89" spans="1:13" ht="15.6" customHeight="1" x14ac:dyDescent="0.15">
      <c r="D89" s="1"/>
      <c r="E89" s="1"/>
      <c r="F89" s="1"/>
    </row>
    <row r="90" spans="1:13" ht="15.6" customHeight="1" x14ac:dyDescent="0.15">
      <c r="D90" s="1"/>
      <c r="E90" s="1"/>
      <c r="F90" s="1"/>
    </row>
    <row r="91" spans="1:13" ht="15.6" customHeight="1" x14ac:dyDescent="0.15">
      <c r="D91" s="1"/>
      <c r="E91" s="1"/>
      <c r="F91" s="1"/>
    </row>
    <row r="92" spans="1:13" ht="15.6" customHeight="1" x14ac:dyDescent="0.15">
      <c r="D92" s="1"/>
      <c r="E92" s="1"/>
      <c r="F92" s="1"/>
    </row>
    <row r="93" spans="1:13" ht="15.6" customHeight="1" x14ac:dyDescent="0.15">
      <c r="D93" s="1"/>
      <c r="E93" s="1"/>
      <c r="F93" s="1"/>
    </row>
    <row r="94" spans="1:13" ht="15.6" customHeight="1" x14ac:dyDescent="0.15">
      <c r="D94" s="1"/>
      <c r="E94" s="1"/>
      <c r="F94" s="1"/>
    </row>
    <row r="95" spans="1:13" ht="15.6" customHeight="1" x14ac:dyDescent="0.15">
      <c r="D95" s="1"/>
      <c r="E95" s="1"/>
      <c r="F95" s="1"/>
    </row>
    <row r="96" spans="1:13" ht="15.6" customHeight="1" x14ac:dyDescent="0.15">
      <c r="D96" s="1"/>
      <c r="E96" s="1"/>
      <c r="F96" s="1"/>
    </row>
    <row r="97" spans="4:6" ht="15.6" customHeight="1" x14ac:dyDescent="0.15">
      <c r="D97" s="1"/>
      <c r="E97" s="1"/>
      <c r="F97" s="1"/>
    </row>
    <row r="98" spans="4:6" ht="21" customHeight="1" x14ac:dyDescent="0.15">
      <c r="D98" s="1"/>
      <c r="E98" s="1"/>
      <c r="F98" s="1"/>
    </row>
    <row r="99" spans="4:6" ht="15.6" customHeight="1" x14ac:dyDescent="0.15">
      <c r="D99" s="1"/>
      <c r="E99" s="1"/>
      <c r="F99" s="1"/>
    </row>
    <row r="100" spans="4:6" ht="15.6" customHeight="1" x14ac:dyDescent="0.15">
      <c r="D100" s="1"/>
      <c r="E100" s="1"/>
      <c r="F100" s="1"/>
    </row>
    <row r="101" spans="4:6" ht="15.6" customHeight="1" x14ac:dyDescent="0.15">
      <c r="D101" s="1"/>
      <c r="E101" s="1"/>
      <c r="F101" s="1"/>
    </row>
    <row r="102" spans="4:6" ht="15.6" customHeight="1" x14ac:dyDescent="0.15">
      <c r="D102" s="1"/>
      <c r="E102" s="1"/>
      <c r="F102" s="1"/>
    </row>
    <row r="103" spans="4:6" ht="15.6" customHeight="1" x14ac:dyDescent="0.15">
      <c r="D103" s="1"/>
      <c r="E103" s="1"/>
      <c r="F103" s="1"/>
    </row>
    <row r="104" spans="4:6" ht="15.6" customHeight="1" x14ac:dyDescent="0.15">
      <c r="D104" s="1"/>
      <c r="E104" s="1"/>
      <c r="F104" s="1"/>
    </row>
    <row r="105" spans="4:6" ht="15.6" customHeight="1" x14ac:dyDescent="0.15">
      <c r="D105" s="1"/>
      <c r="E105" s="1"/>
      <c r="F105" s="1"/>
    </row>
    <row r="106" spans="4:6" ht="15.6" customHeight="1" x14ac:dyDescent="0.15">
      <c r="D106" s="1"/>
      <c r="E106" s="1"/>
      <c r="F106" s="1"/>
    </row>
    <row r="107" spans="4:6" ht="15.6" customHeight="1" x14ac:dyDescent="0.15">
      <c r="D107" s="1"/>
      <c r="E107" s="1"/>
      <c r="F107" s="1"/>
    </row>
    <row r="108" spans="4:6" ht="15.6" customHeight="1" x14ac:dyDescent="0.15">
      <c r="D108" s="1"/>
      <c r="E108" s="1"/>
      <c r="F108" s="1"/>
    </row>
    <row r="109" spans="4:6" ht="15.6" customHeight="1" x14ac:dyDescent="0.15">
      <c r="D109" s="1"/>
      <c r="E109" s="1"/>
      <c r="F109" s="1"/>
    </row>
    <row r="110" spans="4:6" ht="15.6" customHeight="1" x14ac:dyDescent="0.15">
      <c r="D110" s="1"/>
      <c r="E110" s="1"/>
      <c r="F110" s="1"/>
    </row>
    <row r="111" spans="4:6" ht="15.6" customHeight="1" x14ac:dyDescent="0.15">
      <c r="D111" s="1"/>
      <c r="E111" s="1"/>
      <c r="F111" s="1"/>
    </row>
    <row r="112" spans="4:6" ht="15.6" customHeight="1" x14ac:dyDescent="0.15">
      <c r="D112" s="1"/>
      <c r="E112" s="1"/>
      <c r="F112" s="1"/>
    </row>
    <row r="113" spans="4:6" ht="15.6" customHeight="1" x14ac:dyDescent="0.15">
      <c r="D113" s="1"/>
      <c r="E113" s="1"/>
      <c r="F113" s="1"/>
    </row>
    <row r="114" spans="4:6" ht="15.6" customHeight="1" x14ac:dyDescent="0.15">
      <c r="D114" s="1"/>
      <c r="E114" s="1"/>
      <c r="F114" s="1"/>
    </row>
    <row r="115" spans="4:6" ht="15.6" customHeight="1" x14ac:dyDescent="0.15">
      <c r="D115" s="1"/>
      <c r="E115" s="1"/>
      <c r="F115" s="1"/>
    </row>
    <row r="116" spans="4:6" ht="15.6" customHeight="1" x14ac:dyDescent="0.15">
      <c r="D116" s="1"/>
      <c r="E116" s="1"/>
      <c r="F116" s="1"/>
    </row>
    <row r="117" spans="4:6" ht="20.25" customHeight="1" x14ac:dyDescent="0.15">
      <c r="D117" s="1"/>
      <c r="E117" s="1"/>
      <c r="F117" s="1"/>
    </row>
    <row r="118" spans="4:6" ht="15.6" customHeight="1" x14ac:dyDescent="0.15">
      <c r="D118" s="1"/>
      <c r="E118" s="1"/>
      <c r="F118" s="1"/>
    </row>
    <row r="119" spans="4:6" ht="15.6" customHeight="1" x14ac:dyDescent="0.15">
      <c r="D119" s="1"/>
      <c r="E119" s="1"/>
      <c r="F119" s="1"/>
    </row>
    <row r="120" spans="4:6" ht="15.6" customHeight="1" x14ac:dyDescent="0.15">
      <c r="D120" s="1"/>
      <c r="E120" s="1"/>
      <c r="F120" s="1"/>
    </row>
    <row r="121" spans="4:6" ht="15.6" customHeight="1" x14ac:dyDescent="0.15">
      <c r="D121" s="1"/>
      <c r="E121" s="1"/>
      <c r="F121" s="1"/>
    </row>
    <row r="122" spans="4:6" ht="15.6" customHeight="1" x14ac:dyDescent="0.15">
      <c r="D122" s="1"/>
      <c r="E122" s="1"/>
      <c r="F122" s="1"/>
    </row>
    <row r="123" spans="4:6" ht="15.6" customHeight="1" x14ac:dyDescent="0.15">
      <c r="D123" s="1"/>
      <c r="E123" s="1"/>
      <c r="F123" s="1"/>
    </row>
    <row r="124" spans="4:6" ht="15.6" customHeight="1" x14ac:dyDescent="0.15">
      <c r="D124" s="1"/>
      <c r="E124" s="1"/>
      <c r="F124" s="1"/>
    </row>
    <row r="125" spans="4:6" ht="15.6" customHeight="1" x14ac:dyDescent="0.15">
      <c r="D125" s="1"/>
      <c r="E125" s="1"/>
      <c r="F125" s="1"/>
    </row>
    <row r="126" spans="4:6" ht="15.6" customHeight="1" x14ac:dyDescent="0.15">
      <c r="D126" s="1"/>
      <c r="E126" s="1"/>
      <c r="F126" s="1"/>
    </row>
    <row r="127" spans="4:6" ht="15.6" customHeight="1" x14ac:dyDescent="0.15">
      <c r="D127" s="1"/>
      <c r="E127" s="1"/>
      <c r="F127" s="1"/>
    </row>
  </sheetData>
  <mergeCells count="112">
    <mergeCell ref="H79:I79"/>
    <mergeCell ref="A58:B58"/>
    <mergeCell ref="A57:B57"/>
    <mergeCell ref="A56:B56"/>
    <mergeCell ref="H57:I57"/>
    <mergeCell ref="H56:I56"/>
    <mergeCell ref="H77:I77"/>
    <mergeCell ref="H76:I76"/>
    <mergeCell ref="A80:B80"/>
    <mergeCell ref="A64:B64"/>
    <mergeCell ref="H78:I78"/>
    <mergeCell ref="A72:B72"/>
    <mergeCell ref="A69:B69"/>
    <mergeCell ref="A70:B70"/>
    <mergeCell ref="A68:B68"/>
    <mergeCell ref="A61:B61"/>
    <mergeCell ref="H71:I71"/>
    <mergeCell ref="H61:I61"/>
    <mergeCell ref="H68:I68"/>
    <mergeCell ref="H44:I44"/>
    <mergeCell ref="H48:I48"/>
    <mergeCell ref="H54:I54"/>
    <mergeCell ref="A59:B59"/>
    <mergeCell ref="H81:I81"/>
    <mergeCell ref="H72:I72"/>
    <mergeCell ref="H67:I67"/>
    <mergeCell ref="A71:B71"/>
    <mergeCell ref="A74:B74"/>
    <mergeCell ref="A78:B78"/>
    <mergeCell ref="A55:B55"/>
    <mergeCell ref="H63:I63"/>
    <mergeCell ref="H75:I75"/>
    <mergeCell ref="H73:I73"/>
    <mergeCell ref="H51:I51"/>
    <mergeCell ref="H66:I66"/>
    <mergeCell ref="H65:I65"/>
    <mergeCell ref="H64:I64"/>
    <mergeCell ref="A52:B52"/>
    <mergeCell ref="A62:B62"/>
    <mergeCell ref="A79:B79"/>
    <mergeCell ref="H70:I70"/>
    <mergeCell ref="H74:I74"/>
    <mergeCell ref="H69:I69"/>
    <mergeCell ref="A1:G1"/>
    <mergeCell ref="H50:I50"/>
    <mergeCell ref="H41:I41"/>
    <mergeCell ref="H43:I43"/>
    <mergeCell ref="A39:B39"/>
    <mergeCell ref="A3:E3"/>
    <mergeCell ref="A6:D6"/>
    <mergeCell ref="A10:B10"/>
    <mergeCell ref="B17:B19"/>
    <mergeCell ref="A11:B13"/>
    <mergeCell ref="H6:J6"/>
    <mergeCell ref="A44:B44"/>
    <mergeCell ref="A26:B28"/>
    <mergeCell ref="J26:K26"/>
    <mergeCell ref="J24:K24"/>
    <mergeCell ref="H39:I39"/>
    <mergeCell ref="H42:I42"/>
    <mergeCell ref="A41:B41"/>
    <mergeCell ref="H40:I40"/>
    <mergeCell ref="A14:A19"/>
    <mergeCell ref="H34:I34"/>
    <mergeCell ref="A47:B47"/>
    <mergeCell ref="A48:B48"/>
    <mergeCell ref="A50:B50"/>
    <mergeCell ref="B14:B16"/>
    <mergeCell ref="A20:B22"/>
    <mergeCell ref="H38:I38"/>
    <mergeCell ref="C10:D10"/>
    <mergeCell ref="H11:H13"/>
    <mergeCell ref="H20:K20"/>
    <mergeCell ref="J13:K13"/>
    <mergeCell ref="J11:K11"/>
    <mergeCell ref="H22:H24"/>
    <mergeCell ref="J29:K29"/>
    <mergeCell ref="J21:K21"/>
    <mergeCell ref="J10:K10"/>
    <mergeCell ref="J12:K12"/>
    <mergeCell ref="J22:K22"/>
    <mergeCell ref="J25:K25"/>
    <mergeCell ref="A29:B31"/>
    <mergeCell ref="H36:I36"/>
    <mergeCell ref="H37:I37"/>
    <mergeCell ref="H35:I35"/>
    <mergeCell ref="H28:H30"/>
    <mergeCell ref="J30:K30"/>
    <mergeCell ref="A51:B51"/>
    <mergeCell ref="A63:B63"/>
    <mergeCell ref="A65:B65"/>
    <mergeCell ref="H62:I62"/>
    <mergeCell ref="A38:B38"/>
    <mergeCell ref="A35:B35"/>
    <mergeCell ref="J23:K23"/>
    <mergeCell ref="A45:B45"/>
    <mergeCell ref="A46:B46"/>
    <mergeCell ref="A49:B49"/>
    <mergeCell ref="A54:B54"/>
    <mergeCell ref="H59:I59"/>
    <mergeCell ref="H58:I58"/>
    <mergeCell ref="H60:I60"/>
    <mergeCell ref="J28:K28"/>
    <mergeCell ref="H25:H27"/>
    <mergeCell ref="J27:K27"/>
    <mergeCell ref="A60:B60"/>
    <mergeCell ref="H53:I53"/>
    <mergeCell ref="H52:I52"/>
    <mergeCell ref="A23:B25"/>
    <mergeCell ref="A33:E33"/>
    <mergeCell ref="A34:B34"/>
    <mergeCell ref="A37:B37"/>
  </mergeCells>
  <phoneticPr fontId="2"/>
  <pageMargins left="0.78740157480314965" right="0.78740157480314965" top="0.39370078740157483" bottom="0.39370078740157483" header="0.51181102362204722" footer="0.19685039370078741"/>
  <pageSetup paperSize="9" firstPageNumber="432" orientation="portrait" useFirstPageNumber="1" horizontalDpi="300" verticalDpi="300" r:id="rId1"/>
  <headerFooter scaleWithDoc="0" alignWithMargins="0">
    <oddFooter>&amp;C- &amp;[432-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7"/>
  <sheetViews>
    <sheetView zoomScale="200" zoomScaleNormal="200" zoomScaleSheetLayoutView="145" workbookViewId="0">
      <selection activeCell="M18" sqref="M18"/>
    </sheetView>
  </sheetViews>
  <sheetFormatPr defaultColWidth="8.625" defaultRowHeight="15.6" customHeight="1" x14ac:dyDescent="0.15"/>
  <cols>
    <col min="1" max="1" width="6.5" style="1" customWidth="1"/>
    <col min="2" max="2" width="8.625" style="1" customWidth="1"/>
    <col min="3" max="3" width="3.375" style="1" customWidth="1"/>
    <col min="4" max="4" width="7.5" style="3" customWidth="1"/>
    <col min="5" max="5" width="8.625" style="3" customWidth="1"/>
    <col min="6" max="6" width="7.5" style="3" customWidth="1"/>
    <col min="7" max="7" width="1.75" style="1" customWidth="1"/>
    <col min="8" max="8" width="6.625" style="1" customWidth="1"/>
    <col min="9" max="9" width="8.625" style="1" customWidth="1"/>
    <col min="10" max="10" width="3.25" style="1" customWidth="1"/>
    <col min="11" max="11" width="7.5" style="1" customWidth="1"/>
    <col min="12" max="12" width="9.125" style="1" customWidth="1"/>
    <col min="13" max="13" width="7.5" style="1" customWidth="1"/>
    <col min="14" max="16384" width="8.625" style="1"/>
  </cols>
  <sheetData>
    <row r="1" spans="1:13" ht="24.95" customHeight="1" x14ac:dyDescent="0.15">
      <c r="A1" s="393"/>
      <c r="B1" s="393"/>
      <c r="C1" s="393"/>
      <c r="D1" s="393"/>
      <c r="E1" s="393"/>
      <c r="F1" s="393"/>
      <c r="G1" s="393"/>
    </row>
    <row r="2" spans="1:13" ht="3.95" customHeight="1" x14ac:dyDescent="0.15">
      <c r="A2" s="191"/>
      <c r="B2" s="191"/>
      <c r="C2" s="191"/>
      <c r="D2" s="191"/>
      <c r="E2" s="191"/>
      <c r="F2" s="191"/>
      <c r="G2" s="191"/>
    </row>
    <row r="3" spans="1:13" ht="19.5" customHeight="1" x14ac:dyDescent="0.15">
      <c r="A3" s="379" t="s">
        <v>274</v>
      </c>
      <c r="B3" s="379"/>
      <c r="C3" s="379"/>
      <c r="D3" s="379"/>
      <c r="E3" s="379"/>
      <c r="F3" s="2"/>
      <c r="G3" s="3"/>
    </row>
    <row r="4" spans="1:13" ht="3.95" customHeight="1" x14ac:dyDescent="0.15">
      <c r="A4" s="8"/>
      <c r="B4" s="8"/>
      <c r="C4" s="8"/>
      <c r="D4" s="8"/>
      <c r="E4" s="8"/>
      <c r="F4" s="2"/>
      <c r="G4" s="3"/>
    </row>
    <row r="5" spans="1:13" ht="9.6" customHeight="1" x14ac:dyDescent="0.15">
      <c r="A5" s="127"/>
      <c r="B5" s="127"/>
      <c r="C5" s="127"/>
      <c r="D5" s="128"/>
      <c r="E5" s="128" t="s">
        <v>270</v>
      </c>
      <c r="F5" s="128"/>
      <c r="G5" s="128"/>
      <c r="H5" s="127"/>
      <c r="I5" s="127"/>
      <c r="J5" s="127"/>
      <c r="K5" s="128"/>
      <c r="L5" s="128" t="s">
        <v>270</v>
      </c>
      <c r="M5" s="139"/>
    </row>
    <row r="6" spans="1:13" ht="10.5" customHeight="1" x14ac:dyDescent="0.15">
      <c r="A6" s="380" t="s">
        <v>94</v>
      </c>
      <c r="B6" s="380"/>
      <c r="C6" s="380"/>
      <c r="D6" s="380"/>
      <c r="E6" s="128" t="s">
        <v>269</v>
      </c>
      <c r="F6" s="128"/>
      <c r="G6" s="128"/>
      <c r="H6" s="381" t="s">
        <v>95</v>
      </c>
      <c r="I6" s="381"/>
      <c r="J6" s="382"/>
      <c r="K6" s="127"/>
      <c r="L6" s="128" t="s">
        <v>269</v>
      </c>
      <c r="M6" s="139"/>
    </row>
    <row r="7" spans="1:13" ht="9.6" customHeight="1" x14ac:dyDescent="0.15">
      <c r="A7" s="127"/>
      <c r="B7" s="127"/>
      <c r="C7" s="127"/>
      <c r="D7" s="128"/>
      <c r="E7" s="128" t="s">
        <v>104</v>
      </c>
      <c r="F7" s="128"/>
      <c r="G7" s="128"/>
      <c r="H7" s="127"/>
      <c r="I7" s="127"/>
      <c r="J7" s="127"/>
      <c r="K7" s="128"/>
      <c r="L7" s="128" t="s">
        <v>104</v>
      </c>
      <c r="M7" s="139"/>
    </row>
    <row r="8" spans="1:13" ht="9.6" customHeight="1" x14ac:dyDescent="0.15">
      <c r="A8" s="127"/>
      <c r="B8" s="127"/>
      <c r="C8" s="127"/>
      <c r="D8" s="128" t="s">
        <v>237</v>
      </c>
      <c r="E8" s="128" t="s">
        <v>105</v>
      </c>
      <c r="F8" s="128"/>
      <c r="G8" s="128"/>
      <c r="H8" s="127"/>
      <c r="I8" s="127"/>
      <c r="J8" s="127"/>
      <c r="K8" s="128"/>
      <c r="L8" s="128" t="s">
        <v>77</v>
      </c>
      <c r="M8" s="139"/>
    </row>
    <row r="9" spans="1:13" ht="9.6" customHeight="1" x14ac:dyDescent="0.15">
      <c r="A9" s="160"/>
      <c r="B9" s="129"/>
      <c r="C9" s="129"/>
      <c r="D9" s="128"/>
      <c r="E9" s="128"/>
      <c r="F9" s="128"/>
      <c r="G9" s="128"/>
      <c r="H9" s="139"/>
      <c r="I9" s="139"/>
      <c r="J9" s="139"/>
      <c r="K9" s="128"/>
      <c r="L9" s="128"/>
      <c r="M9" s="139"/>
    </row>
    <row r="10" spans="1:13" ht="9.6" customHeight="1" x14ac:dyDescent="0.15">
      <c r="A10" s="383" t="s">
        <v>72</v>
      </c>
      <c r="B10" s="384"/>
      <c r="C10" s="372" t="s">
        <v>7</v>
      </c>
      <c r="D10" s="373"/>
      <c r="E10" s="130" t="s">
        <v>0</v>
      </c>
      <c r="F10" s="163"/>
      <c r="G10" s="128"/>
      <c r="H10" s="131" t="s">
        <v>12</v>
      </c>
      <c r="I10" s="130" t="s">
        <v>11</v>
      </c>
      <c r="J10" s="372" t="s">
        <v>8</v>
      </c>
      <c r="K10" s="373"/>
      <c r="L10" s="130" t="s">
        <v>9</v>
      </c>
      <c r="M10" s="139"/>
    </row>
    <row r="11" spans="1:13" ht="9.6" customHeight="1" x14ac:dyDescent="0.15">
      <c r="A11" s="385" t="s">
        <v>73</v>
      </c>
      <c r="B11" s="386"/>
      <c r="C11" s="132"/>
      <c r="D11" s="190">
        <f>SUM(D14,D17,D20,D23,D26,D29)</f>
        <v>408</v>
      </c>
      <c r="E11" s="167">
        <f>SUM(E14,E17,E20,E23,E26,E29)</f>
        <v>1912158</v>
      </c>
      <c r="F11" s="161"/>
      <c r="G11" s="128"/>
      <c r="H11" s="367" t="s">
        <v>10</v>
      </c>
      <c r="I11" s="170">
        <f>SUM(J11:L11)</f>
        <v>16189</v>
      </c>
      <c r="J11" s="398">
        <v>7278</v>
      </c>
      <c r="K11" s="399"/>
      <c r="L11" s="226">
        <v>8911</v>
      </c>
      <c r="M11" s="139"/>
    </row>
    <row r="12" spans="1:13" ht="9.6" customHeight="1" x14ac:dyDescent="0.15">
      <c r="A12" s="356"/>
      <c r="B12" s="357"/>
      <c r="C12" s="133"/>
      <c r="D12" s="190">
        <f>SUM(D15,D18,D21,D24,D27,D30)</f>
        <v>342</v>
      </c>
      <c r="E12" s="170">
        <f>SUM(E15,E18,E21,E24,E27,E30)</f>
        <v>1542232</v>
      </c>
      <c r="F12" s="161"/>
      <c r="G12" s="128"/>
      <c r="H12" s="368"/>
      <c r="I12" s="168">
        <f>SUM(J12:L12)</f>
        <v>24335</v>
      </c>
      <c r="J12" s="396">
        <v>10795</v>
      </c>
      <c r="K12" s="397"/>
      <c r="L12" s="170">
        <v>13540</v>
      </c>
      <c r="M12" s="139"/>
    </row>
    <row r="13" spans="1:13" ht="9.6" customHeight="1" x14ac:dyDescent="0.15">
      <c r="A13" s="356"/>
      <c r="B13" s="357"/>
      <c r="C13" s="133"/>
      <c r="D13" s="181">
        <f>SUM(D11-D12)</f>
        <v>66</v>
      </c>
      <c r="E13" s="170">
        <f>SUM(E11-E12)</f>
        <v>369926</v>
      </c>
      <c r="F13" s="161"/>
      <c r="G13" s="128"/>
      <c r="H13" s="369"/>
      <c r="I13" s="164">
        <f>SUM(J13:L13)</f>
        <v>-8146</v>
      </c>
      <c r="J13" s="394">
        <f>SUM(J11-J12)</f>
        <v>-3517</v>
      </c>
      <c r="K13" s="395"/>
      <c r="L13" s="164">
        <f>SUM(L11-L12)</f>
        <v>-4629</v>
      </c>
      <c r="M13" s="139"/>
    </row>
    <row r="14" spans="1:13" ht="9.6" customHeight="1" x14ac:dyDescent="0.15">
      <c r="A14" s="356" t="s">
        <v>3</v>
      </c>
      <c r="B14" s="366" t="s">
        <v>6</v>
      </c>
      <c r="C14" s="135"/>
      <c r="D14" s="181">
        <v>333</v>
      </c>
      <c r="E14" s="170">
        <v>1877605</v>
      </c>
      <c r="F14" s="161"/>
      <c r="G14" s="128"/>
      <c r="H14" s="139"/>
      <c r="I14" s="139"/>
      <c r="J14" s="139"/>
      <c r="K14" s="139"/>
      <c r="L14" s="139"/>
      <c r="M14" s="139"/>
    </row>
    <row r="15" spans="1:13" ht="9.6" customHeight="1" x14ac:dyDescent="0.15">
      <c r="A15" s="356"/>
      <c r="B15" s="366"/>
      <c r="C15" s="135"/>
      <c r="D15" s="181">
        <v>268</v>
      </c>
      <c r="E15" s="170">
        <v>1508039</v>
      </c>
      <c r="F15" s="161"/>
      <c r="G15" s="128"/>
      <c r="H15" s="139"/>
      <c r="I15" s="139"/>
      <c r="J15" s="139"/>
      <c r="K15" s="139"/>
      <c r="L15" s="139"/>
      <c r="M15" s="139"/>
    </row>
    <row r="16" spans="1:13" ht="9.6" customHeight="1" x14ac:dyDescent="0.15">
      <c r="A16" s="356"/>
      <c r="B16" s="366"/>
      <c r="C16" s="135"/>
      <c r="D16" s="181">
        <f>SUM(D14-D15)</f>
        <v>65</v>
      </c>
      <c r="E16" s="170">
        <f>SUM(E14-E15)</f>
        <v>369566</v>
      </c>
      <c r="F16" s="161"/>
      <c r="G16" s="128"/>
      <c r="H16" s="139"/>
      <c r="I16" s="139"/>
      <c r="J16" s="139"/>
      <c r="K16" s="139"/>
      <c r="L16" s="139"/>
      <c r="M16" s="139"/>
    </row>
    <row r="17" spans="1:13" ht="9.6" customHeight="1" x14ac:dyDescent="0.15">
      <c r="A17" s="365"/>
      <c r="B17" s="366" t="s">
        <v>5</v>
      </c>
      <c r="C17" s="135"/>
      <c r="D17" s="181">
        <v>75</v>
      </c>
      <c r="E17" s="170">
        <v>34553</v>
      </c>
      <c r="F17" s="161"/>
      <c r="G17" s="128"/>
      <c r="H17" s="139"/>
      <c r="I17" s="139"/>
      <c r="J17" s="139"/>
      <c r="K17" s="128"/>
      <c r="L17" s="128" t="s">
        <v>270</v>
      </c>
      <c r="M17" s="139"/>
    </row>
    <row r="18" spans="1:13" ht="9.6" customHeight="1" x14ac:dyDescent="0.15">
      <c r="A18" s="365"/>
      <c r="B18" s="366"/>
      <c r="C18" s="135"/>
      <c r="D18" s="181">
        <v>74</v>
      </c>
      <c r="E18" s="170">
        <v>34193</v>
      </c>
      <c r="F18" s="161"/>
      <c r="G18" s="128"/>
      <c r="H18" s="139"/>
      <c r="I18" s="139"/>
      <c r="J18" s="139"/>
      <c r="K18" s="128"/>
      <c r="L18" s="128" t="s">
        <v>269</v>
      </c>
      <c r="M18" s="139"/>
    </row>
    <row r="19" spans="1:13" ht="9.6" customHeight="1" x14ac:dyDescent="0.15">
      <c r="A19" s="365"/>
      <c r="B19" s="366"/>
      <c r="C19" s="135"/>
      <c r="D19" s="181">
        <f>SUM(D17-D18)</f>
        <v>1</v>
      </c>
      <c r="E19" s="170">
        <f>SUM(E17-E18)</f>
        <v>360</v>
      </c>
      <c r="F19" s="161"/>
      <c r="G19" s="128"/>
      <c r="H19" s="139"/>
      <c r="I19" s="139"/>
      <c r="J19" s="139"/>
      <c r="K19" s="128"/>
      <c r="L19" s="128" t="s">
        <v>104</v>
      </c>
      <c r="M19" s="139"/>
    </row>
    <row r="20" spans="1:13" ht="11.1" customHeight="1" x14ac:dyDescent="0.15">
      <c r="A20" s="365" t="s">
        <v>4</v>
      </c>
      <c r="B20" s="357"/>
      <c r="C20" s="133"/>
      <c r="D20" s="181">
        <v>0</v>
      </c>
      <c r="E20" s="170">
        <v>0</v>
      </c>
      <c r="F20" s="161"/>
      <c r="G20" s="128"/>
      <c r="H20" s="371" t="s">
        <v>96</v>
      </c>
      <c r="I20" s="371"/>
      <c r="J20" s="371"/>
      <c r="K20" s="371"/>
      <c r="L20" s="128"/>
      <c r="M20" s="139"/>
    </row>
    <row r="21" spans="1:13" ht="9.6" customHeight="1" x14ac:dyDescent="0.15">
      <c r="A21" s="365"/>
      <c r="B21" s="357"/>
      <c r="C21" s="133"/>
      <c r="D21" s="181">
        <v>0</v>
      </c>
      <c r="E21" s="170">
        <v>0</v>
      </c>
      <c r="F21" s="161"/>
      <c r="G21" s="128"/>
      <c r="H21" s="165"/>
      <c r="I21" s="130" t="s">
        <v>71</v>
      </c>
      <c r="J21" s="372" t="s">
        <v>69</v>
      </c>
      <c r="K21" s="373"/>
      <c r="L21" s="130" t="s">
        <v>70</v>
      </c>
      <c r="M21" s="139"/>
    </row>
    <row r="22" spans="1:13" ht="9.6" customHeight="1" x14ac:dyDescent="0.15">
      <c r="A22" s="365"/>
      <c r="B22" s="357"/>
      <c r="C22" s="133"/>
      <c r="D22" s="181">
        <f>SUM(D20-D21)</f>
        <v>0</v>
      </c>
      <c r="E22" s="170">
        <f>SUM(E20-E21)</f>
        <v>0</v>
      </c>
      <c r="F22" s="161"/>
      <c r="G22" s="128"/>
      <c r="H22" s="374" t="s">
        <v>79</v>
      </c>
      <c r="I22" s="166">
        <f t="shared" ref="I22:I30" si="0">SUM(J22:L22)</f>
        <v>0</v>
      </c>
      <c r="J22" s="400">
        <v>0</v>
      </c>
      <c r="K22" s="401"/>
      <c r="L22" s="166">
        <v>0</v>
      </c>
      <c r="M22" s="139"/>
    </row>
    <row r="23" spans="1:13" ht="9.6" customHeight="1" x14ac:dyDescent="0.15">
      <c r="A23" s="356" t="s">
        <v>74</v>
      </c>
      <c r="B23" s="357"/>
      <c r="C23" s="133"/>
      <c r="D23" s="181">
        <v>0</v>
      </c>
      <c r="E23" s="170">
        <v>0</v>
      </c>
      <c r="F23" s="161"/>
      <c r="G23" s="128"/>
      <c r="H23" s="375"/>
      <c r="I23" s="167">
        <f t="shared" si="0"/>
        <v>0</v>
      </c>
      <c r="J23" s="402">
        <v>0</v>
      </c>
      <c r="K23" s="403"/>
      <c r="L23" s="167">
        <v>0</v>
      </c>
      <c r="M23" s="139"/>
    </row>
    <row r="24" spans="1:13" ht="9.6" customHeight="1" x14ac:dyDescent="0.15">
      <c r="A24" s="356"/>
      <c r="B24" s="357"/>
      <c r="C24" s="133"/>
      <c r="D24" s="181">
        <v>0</v>
      </c>
      <c r="E24" s="170">
        <v>0</v>
      </c>
      <c r="F24" s="161"/>
      <c r="G24" s="128"/>
      <c r="H24" s="376"/>
      <c r="I24" s="168">
        <f t="shared" si="0"/>
        <v>0</v>
      </c>
      <c r="J24" s="396">
        <f>SUM(J22-J23)</f>
        <v>0</v>
      </c>
      <c r="K24" s="397"/>
      <c r="L24" s="167">
        <f>SUM(L22-L23)</f>
        <v>0</v>
      </c>
      <c r="M24" s="139"/>
    </row>
    <row r="25" spans="1:13" ht="9.6" customHeight="1" x14ac:dyDescent="0.15">
      <c r="A25" s="356"/>
      <c r="B25" s="357"/>
      <c r="C25" s="133"/>
      <c r="D25" s="181">
        <f>SUM(D23-D24)</f>
        <v>0</v>
      </c>
      <c r="E25" s="170">
        <f>SUM(E23-E24)</f>
        <v>0</v>
      </c>
      <c r="F25" s="161"/>
      <c r="G25" s="128"/>
      <c r="H25" s="359" t="s">
        <v>75</v>
      </c>
      <c r="I25" s="170">
        <f t="shared" si="0"/>
        <v>2684</v>
      </c>
      <c r="J25" s="396">
        <v>1342</v>
      </c>
      <c r="K25" s="397"/>
      <c r="L25" s="168">
        <f>J25</f>
        <v>1342</v>
      </c>
      <c r="M25" s="139"/>
    </row>
    <row r="26" spans="1:13" ht="9.6" customHeight="1" x14ac:dyDescent="0.15">
      <c r="A26" s="356" t="s">
        <v>1</v>
      </c>
      <c r="B26" s="357"/>
      <c r="C26" s="169"/>
      <c r="D26" s="181">
        <v>0</v>
      </c>
      <c r="E26" s="170">
        <v>0</v>
      </c>
      <c r="F26" s="161"/>
      <c r="G26" s="128"/>
      <c r="H26" s="360"/>
      <c r="I26" s="168">
        <f t="shared" si="0"/>
        <v>3054</v>
      </c>
      <c r="J26" s="396">
        <v>1527</v>
      </c>
      <c r="K26" s="397"/>
      <c r="L26" s="168">
        <f>J26</f>
        <v>1527</v>
      </c>
      <c r="M26" s="139"/>
    </row>
    <row r="27" spans="1:13" ht="9.6" customHeight="1" x14ac:dyDescent="0.15">
      <c r="A27" s="356"/>
      <c r="B27" s="357"/>
      <c r="C27" s="133"/>
      <c r="D27" s="181">
        <v>0</v>
      </c>
      <c r="E27" s="170">
        <v>0</v>
      </c>
      <c r="F27" s="161"/>
      <c r="G27" s="128"/>
      <c r="H27" s="377"/>
      <c r="I27" s="168">
        <f t="shared" si="0"/>
        <v>-370</v>
      </c>
      <c r="J27" s="396">
        <f>SUM(J25-J26)</f>
        <v>-185</v>
      </c>
      <c r="K27" s="397"/>
      <c r="L27" s="168">
        <f>SUM(L25-L26)</f>
        <v>-185</v>
      </c>
      <c r="M27" s="139"/>
    </row>
    <row r="28" spans="1:13" ht="9.6" customHeight="1" x14ac:dyDescent="0.15">
      <c r="A28" s="356"/>
      <c r="B28" s="357"/>
      <c r="C28" s="133"/>
      <c r="D28" s="181">
        <f>SUM(D26-D27)</f>
        <v>0</v>
      </c>
      <c r="E28" s="170">
        <f>SUM(E26-E27)</f>
        <v>0</v>
      </c>
      <c r="F28" s="161"/>
      <c r="G28" s="128"/>
      <c r="H28" s="359" t="s">
        <v>76</v>
      </c>
      <c r="I28" s="168">
        <f t="shared" si="0"/>
        <v>0</v>
      </c>
      <c r="J28" s="396">
        <v>0</v>
      </c>
      <c r="K28" s="397"/>
      <c r="L28" s="168">
        <v>0</v>
      </c>
      <c r="M28" s="139"/>
    </row>
    <row r="29" spans="1:13" ht="9.6" customHeight="1" x14ac:dyDescent="0.15">
      <c r="A29" s="356" t="s">
        <v>2</v>
      </c>
      <c r="B29" s="357"/>
      <c r="C29" s="133"/>
      <c r="D29" s="181">
        <v>0</v>
      </c>
      <c r="E29" s="170">
        <v>0</v>
      </c>
      <c r="F29" s="161"/>
      <c r="G29" s="128"/>
      <c r="H29" s="360"/>
      <c r="I29" s="168">
        <f t="shared" si="0"/>
        <v>0</v>
      </c>
      <c r="J29" s="396">
        <v>0</v>
      </c>
      <c r="K29" s="397"/>
      <c r="L29" s="168">
        <v>0</v>
      </c>
      <c r="M29" s="139"/>
    </row>
    <row r="30" spans="1:13" ht="9.6" customHeight="1" x14ac:dyDescent="0.15">
      <c r="A30" s="356"/>
      <c r="B30" s="357"/>
      <c r="C30" s="133"/>
      <c r="D30" s="181">
        <v>0</v>
      </c>
      <c r="E30" s="170">
        <v>0</v>
      </c>
      <c r="F30" s="161"/>
      <c r="G30" s="128"/>
      <c r="H30" s="361"/>
      <c r="I30" s="164">
        <f t="shared" si="0"/>
        <v>0</v>
      </c>
      <c r="J30" s="394">
        <v>0</v>
      </c>
      <c r="K30" s="395"/>
      <c r="L30" s="164">
        <v>0</v>
      </c>
      <c r="M30" s="139"/>
    </row>
    <row r="31" spans="1:13" ht="9.6" customHeight="1" x14ac:dyDescent="0.15">
      <c r="A31" s="362"/>
      <c r="B31" s="363"/>
      <c r="C31" s="134"/>
      <c r="D31" s="182">
        <f>SUM(D29-D30)</f>
        <v>0</v>
      </c>
      <c r="E31" s="164">
        <f>SUM(E29-E30)</f>
        <v>0</v>
      </c>
      <c r="F31" s="128"/>
      <c r="G31" s="128"/>
      <c r="H31" s="139"/>
      <c r="I31" s="139"/>
      <c r="J31" s="139"/>
      <c r="K31" s="139"/>
      <c r="L31" s="139"/>
      <c r="M31" s="139"/>
    </row>
    <row r="32" spans="1:13" ht="9" customHeight="1" x14ac:dyDescent="0.15">
      <c r="A32" s="139"/>
      <c r="B32" s="139"/>
      <c r="C32" s="139"/>
      <c r="D32" s="128"/>
      <c r="E32" s="128"/>
      <c r="F32" s="128"/>
      <c r="G32" s="161"/>
      <c r="H32" s="139"/>
      <c r="I32" s="139"/>
      <c r="J32" s="139"/>
      <c r="K32" s="139"/>
      <c r="L32" s="139"/>
      <c r="M32" s="139"/>
    </row>
    <row r="33" spans="1:13" ht="10.5" customHeight="1" x14ac:dyDescent="0.15">
      <c r="A33" s="348" t="s">
        <v>97</v>
      </c>
      <c r="B33" s="348"/>
      <c r="C33" s="348"/>
      <c r="D33" s="348"/>
      <c r="E33" s="349"/>
      <c r="F33" s="128" t="s">
        <v>106</v>
      </c>
      <c r="G33" s="139"/>
      <c r="H33" s="139"/>
      <c r="I33" s="139"/>
      <c r="J33" s="139"/>
      <c r="K33" s="139"/>
      <c r="L33" s="139"/>
      <c r="M33" s="139"/>
    </row>
    <row r="34" spans="1:13" ht="9" customHeight="1" x14ac:dyDescent="0.15">
      <c r="A34" s="350" t="s">
        <v>213</v>
      </c>
      <c r="B34" s="351"/>
      <c r="C34" s="136" t="s">
        <v>238</v>
      </c>
      <c r="D34" s="137" t="s">
        <v>11</v>
      </c>
      <c r="E34" s="120" t="s">
        <v>69</v>
      </c>
      <c r="F34" s="121" t="s">
        <v>70</v>
      </c>
      <c r="G34" s="139"/>
      <c r="H34" s="350" t="s">
        <v>213</v>
      </c>
      <c r="I34" s="351"/>
      <c r="J34" s="136" t="s">
        <v>238</v>
      </c>
      <c r="K34" s="137" t="s">
        <v>11</v>
      </c>
      <c r="L34" s="120" t="s">
        <v>69</v>
      </c>
      <c r="M34" s="121" t="s">
        <v>70</v>
      </c>
    </row>
    <row r="35" spans="1:13" ht="9" customHeight="1" x14ac:dyDescent="0.15">
      <c r="A35" s="352" t="s">
        <v>13</v>
      </c>
      <c r="B35" s="353"/>
      <c r="C35" s="153"/>
      <c r="D35" s="154">
        <f>SUM(D36+K81)</f>
        <v>27650</v>
      </c>
      <c r="E35" s="154">
        <f>SUM(E36+L81)</f>
        <v>5522</v>
      </c>
      <c r="F35" s="155">
        <f>SUM(F36+M81)</f>
        <v>22128</v>
      </c>
      <c r="G35" s="139"/>
      <c r="H35" s="391" t="s">
        <v>43</v>
      </c>
      <c r="I35" s="392"/>
      <c r="J35" s="124">
        <v>264</v>
      </c>
      <c r="K35" s="140">
        <f>SUM(L35,M35)</f>
        <v>0</v>
      </c>
      <c r="L35" s="172">
        <v>0</v>
      </c>
      <c r="M35" s="173">
        <v>0</v>
      </c>
    </row>
    <row r="36" spans="1:13" ht="9" customHeight="1" x14ac:dyDescent="0.15">
      <c r="A36" s="184" t="s">
        <v>214</v>
      </c>
      <c r="B36" s="225"/>
      <c r="C36" s="157"/>
      <c r="D36" s="158">
        <f>SUM(D37+D49+D56+D67+K37+K53+K63+K72+K80)</f>
        <v>27650</v>
      </c>
      <c r="E36" s="174">
        <f>SUM(E37+E49+E56+E67+L37+L53+L63+L72+L80)</f>
        <v>5522</v>
      </c>
      <c r="F36" s="155">
        <f>SUM(F37+F49+F56+F67+M37+M53+M63+M72+M80)</f>
        <v>22128</v>
      </c>
      <c r="G36" s="139"/>
      <c r="H36" s="338" t="s">
        <v>44</v>
      </c>
      <c r="I36" s="339"/>
      <c r="J36" s="125">
        <v>265</v>
      </c>
      <c r="K36" s="141">
        <f>SUM(L36,M36)</f>
        <v>0</v>
      </c>
      <c r="L36" s="146">
        <v>0</v>
      </c>
      <c r="M36" s="147">
        <v>0</v>
      </c>
    </row>
    <row r="37" spans="1:13" ht="9" customHeight="1" x14ac:dyDescent="0.15">
      <c r="A37" s="338" t="s">
        <v>100</v>
      </c>
      <c r="B37" s="345"/>
      <c r="C37" s="125"/>
      <c r="D37" s="141">
        <f>SUM(D38:D48)</f>
        <v>2281</v>
      </c>
      <c r="E37" s="146">
        <f>SUM(E38:E48)</f>
        <v>722</v>
      </c>
      <c r="F37" s="147">
        <f>SUM(F38:F48)</f>
        <v>1559</v>
      </c>
      <c r="G37" s="139"/>
      <c r="H37" s="338" t="s">
        <v>45</v>
      </c>
      <c r="I37" s="345"/>
      <c r="J37" s="125"/>
      <c r="K37" s="141">
        <f>SUM(K38:K52)</f>
        <v>3385</v>
      </c>
      <c r="L37" s="141">
        <f>SUM(L38:L52)</f>
        <v>18</v>
      </c>
      <c r="M37" s="181">
        <f>SUM(M38:M52)</f>
        <v>3367</v>
      </c>
    </row>
    <row r="38" spans="1:13" ht="9" customHeight="1" x14ac:dyDescent="0.15">
      <c r="A38" s="346" t="s">
        <v>14</v>
      </c>
      <c r="B38" s="347"/>
      <c r="C38" s="125">
        <v>11</v>
      </c>
      <c r="D38" s="141">
        <f t="shared" ref="D38:D48" si="1">SUM(E38,F38)</f>
        <v>0</v>
      </c>
      <c r="E38" s="146">
        <v>0</v>
      </c>
      <c r="F38" s="147">
        <v>0</v>
      </c>
      <c r="G38" s="139"/>
      <c r="H38" s="338" t="s">
        <v>46</v>
      </c>
      <c r="I38" s="345"/>
      <c r="J38" s="125">
        <v>271</v>
      </c>
      <c r="K38" s="141">
        <f t="shared" ref="K38:K52" si="2">SUM(L38,M38)</f>
        <v>0</v>
      </c>
      <c r="L38" s="146">
        <v>0</v>
      </c>
      <c r="M38" s="147">
        <v>0</v>
      </c>
    </row>
    <row r="39" spans="1:13" ht="9" customHeight="1" x14ac:dyDescent="0.15">
      <c r="A39" s="346" t="s">
        <v>15</v>
      </c>
      <c r="B39" s="347"/>
      <c r="C39" s="125">
        <v>21</v>
      </c>
      <c r="D39" s="141">
        <f t="shared" si="1"/>
        <v>15</v>
      </c>
      <c r="E39" s="146">
        <v>0</v>
      </c>
      <c r="F39" s="147">
        <v>15</v>
      </c>
      <c r="G39" s="139"/>
      <c r="H39" s="338" t="s">
        <v>239</v>
      </c>
      <c r="I39" s="345"/>
      <c r="J39" s="125">
        <v>281</v>
      </c>
      <c r="K39" s="141">
        <f t="shared" si="2"/>
        <v>1762</v>
      </c>
      <c r="L39" s="146">
        <v>0</v>
      </c>
      <c r="M39" s="147">
        <v>1762</v>
      </c>
    </row>
    <row r="40" spans="1:13" ht="9" customHeight="1" x14ac:dyDescent="0.15">
      <c r="A40" s="189" t="s">
        <v>240</v>
      </c>
      <c r="B40" s="186"/>
      <c r="C40" s="125">
        <v>22</v>
      </c>
      <c r="D40" s="141">
        <f t="shared" si="1"/>
        <v>0</v>
      </c>
      <c r="E40" s="146">
        <v>0</v>
      </c>
      <c r="F40" s="147">
        <v>0</v>
      </c>
      <c r="G40" s="139"/>
      <c r="H40" s="338" t="s">
        <v>47</v>
      </c>
      <c r="I40" s="345"/>
      <c r="J40" s="125">
        <v>291</v>
      </c>
      <c r="K40" s="141">
        <f t="shared" si="2"/>
        <v>0</v>
      </c>
      <c r="L40" s="146">
        <v>0</v>
      </c>
      <c r="M40" s="147">
        <v>0</v>
      </c>
    </row>
    <row r="41" spans="1:13" ht="9" customHeight="1" x14ac:dyDescent="0.15">
      <c r="A41" s="346" t="s">
        <v>16</v>
      </c>
      <c r="B41" s="347"/>
      <c r="C41" s="125">
        <v>23</v>
      </c>
      <c r="D41" s="141">
        <f t="shared" si="1"/>
        <v>0</v>
      </c>
      <c r="E41" s="146">
        <v>0</v>
      </c>
      <c r="F41" s="147">
        <v>0</v>
      </c>
      <c r="G41" s="139"/>
      <c r="H41" s="338" t="s">
        <v>215</v>
      </c>
      <c r="I41" s="345"/>
      <c r="J41" s="125">
        <v>301</v>
      </c>
      <c r="K41" s="141">
        <f t="shared" si="2"/>
        <v>494</v>
      </c>
      <c r="L41" s="146">
        <v>13</v>
      </c>
      <c r="M41" s="147">
        <v>481</v>
      </c>
    </row>
    <row r="42" spans="1:13" ht="9" customHeight="1" x14ac:dyDescent="0.15">
      <c r="A42" s="189" t="s">
        <v>81</v>
      </c>
      <c r="B42" s="186"/>
      <c r="C42" s="125">
        <v>24</v>
      </c>
      <c r="D42" s="141">
        <f t="shared" si="1"/>
        <v>0</v>
      </c>
      <c r="E42" s="146">
        <v>0</v>
      </c>
      <c r="F42" s="147">
        <v>0</v>
      </c>
      <c r="G42" s="139"/>
      <c r="H42" s="338" t="s">
        <v>48</v>
      </c>
      <c r="I42" s="345"/>
      <c r="J42" s="125">
        <v>311</v>
      </c>
      <c r="K42" s="141">
        <f t="shared" si="2"/>
        <v>0</v>
      </c>
      <c r="L42" s="146">
        <v>0</v>
      </c>
      <c r="M42" s="147">
        <v>0</v>
      </c>
    </row>
    <row r="43" spans="1:13" ht="9" customHeight="1" x14ac:dyDescent="0.15">
      <c r="A43" s="148" t="s">
        <v>107</v>
      </c>
      <c r="B43" s="149"/>
      <c r="C43" s="159">
        <v>31</v>
      </c>
      <c r="D43" s="150">
        <f t="shared" si="1"/>
        <v>350</v>
      </c>
      <c r="E43" s="146">
        <v>0</v>
      </c>
      <c r="F43" s="152">
        <v>350</v>
      </c>
      <c r="G43" s="139"/>
      <c r="H43" s="338" t="s">
        <v>241</v>
      </c>
      <c r="I43" s="345"/>
      <c r="J43" s="125">
        <v>320</v>
      </c>
      <c r="K43" s="141">
        <f t="shared" si="2"/>
        <v>0</v>
      </c>
      <c r="L43" s="146">
        <v>0</v>
      </c>
      <c r="M43" s="147">
        <v>0</v>
      </c>
    </row>
    <row r="44" spans="1:13" ht="9" customHeight="1" x14ac:dyDescent="0.15">
      <c r="A44" s="346" t="s">
        <v>17</v>
      </c>
      <c r="B44" s="347"/>
      <c r="C44" s="125">
        <v>41</v>
      </c>
      <c r="D44" s="141">
        <f t="shared" si="1"/>
        <v>0</v>
      </c>
      <c r="E44" s="146">
        <v>0</v>
      </c>
      <c r="F44" s="147">
        <v>0</v>
      </c>
      <c r="G44" s="139"/>
      <c r="H44" s="338" t="s">
        <v>242</v>
      </c>
      <c r="I44" s="345"/>
      <c r="J44" s="125">
        <v>321</v>
      </c>
      <c r="K44" s="141">
        <f t="shared" si="2"/>
        <v>867</v>
      </c>
      <c r="L44" s="146">
        <v>5</v>
      </c>
      <c r="M44" s="147">
        <v>862</v>
      </c>
    </row>
    <row r="45" spans="1:13" ht="9" customHeight="1" x14ac:dyDescent="0.15">
      <c r="A45" s="331" t="s">
        <v>82</v>
      </c>
      <c r="B45" s="332"/>
      <c r="C45" s="125">
        <v>51</v>
      </c>
      <c r="D45" s="141">
        <f t="shared" si="1"/>
        <v>184</v>
      </c>
      <c r="E45" s="146">
        <v>167</v>
      </c>
      <c r="F45" s="147">
        <v>17</v>
      </c>
      <c r="G45" s="139"/>
      <c r="H45" s="185" t="s">
        <v>50</v>
      </c>
      <c r="I45" s="186"/>
      <c r="J45" s="125">
        <v>322</v>
      </c>
      <c r="K45" s="141">
        <f t="shared" si="2"/>
        <v>0</v>
      </c>
      <c r="L45" s="146">
        <v>0</v>
      </c>
      <c r="M45" s="147">
        <v>0</v>
      </c>
    </row>
    <row r="46" spans="1:13" ht="9" customHeight="1" x14ac:dyDescent="0.15">
      <c r="A46" s="346" t="s">
        <v>18</v>
      </c>
      <c r="B46" s="347"/>
      <c r="C46" s="125">
        <v>61</v>
      </c>
      <c r="D46" s="141">
        <f t="shared" si="1"/>
        <v>0</v>
      </c>
      <c r="E46" s="146">
        <v>0</v>
      </c>
      <c r="F46" s="147">
        <v>0</v>
      </c>
      <c r="G46" s="139"/>
      <c r="H46" s="185" t="s">
        <v>51</v>
      </c>
      <c r="I46" s="186"/>
      <c r="J46" s="125">
        <v>323</v>
      </c>
      <c r="K46" s="141">
        <f t="shared" si="2"/>
        <v>252</v>
      </c>
      <c r="L46" s="146">
        <v>0</v>
      </c>
      <c r="M46" s="147">
        <v>252</v>
      </c>
    </row>
    <row r="47" spans="1:13" ht="9" customHeight="1" x14ac:dyDescent="0.15">
      <c r="A47" s="331" t="s">
        <v>90</v>
      </c>
      <c r="B47" s="332"/>
      <c r="C47" s="125">
        <v>71</v>
      </c>
      <c r="D47" s="141">
        <f t="shared" si="1"/>
        <v>590</v>
      </c>
      <c r="E47" s="146">
        <v>2</v>
      </c>
      <c r="F47" s="147">
        <v>588</v>
      </c>
      <c r="G47" s="139"/>
      <c r="H47" s="185" t="s">
        <v>49</v>
      </c>
      <c r="I47" s="186"/>
      <c r="J47" s="125">
        <v>324</v>
      </c>
      <c r="K47" s="141">
        <f t="shared" si="2"/>
        <v>0</v>
      </c>
      <c r="L47" s="146">
        <v>0</v>
      </c>
      <c r="M47" s="147">
        <v>0</v>
      </c>
    </row>
    <row r="48" spans="1:13" ht="9" customHeight="1" x14ac:dyDescent="0.15">
      <c r="A48" s="335" t="s">
        <v>98</v>
      </c>
      <c r="B48" s="336"/>
      <c r="C48" s="179">
        <v>81</v>
      </c>
      <c r="D48" s="141">
        <f t="shared" si="1"/>
        <v>1142</v>
      </c>
      <c r="E48" s="146">
        <v>553</v>
      </c>
      <c r="F48" s="147">
        <v>589</v>
      </c>
      <c r="G48" s="139"/>
      <c r="H48" s="338" t="s">
        <v>243</v>
      </c>
      <c r="I48" s="345"/>
      <c r="J48" s="125">
        <v>331</v>
      </c>
      <c r="K48" s="141">
        <f t="shared" si="2"/>
        <v>0</v>
      </c>
      <c r="L48" s="146">
        <v>0</v>
      </c>
      <c r="M48" s="147">
        <v>0</v>
      </c>
    </row>
    <row r="49" spans="1:13" ht="9" customHeight="1" x14ac:dyDescent="0.15">
      <c r="A49" s="338" t="s">
        <v>19</v>
      </c>
      <c r="B49" s="344"/>
      <c r="C49" s="125"/>
      <c r="D49" s="141">
        <f>SUM(D50:D55)</f>
        <v>183</v>
      </c>
      <c r="E49" s="141">
        <f>SUM(E50:E55)</f>
        <v>3</v>
      </c>
      <c r="F49" s="181">
        <f>SUM(F50:F55)</f>
        <v>180</v>
      </c>
      <c r="G49" s="139"/>
      <c r="H49" s="185" t="s">
        <v>216</v>
      </c>
      <c r="I49" s="186"/>
      <c r="J49" s="125">
        <v>341</v>
      </c>
      <c r="K49" s="141">
        <f t="shared" si="2"/>
        <v>0</v>
      </c>
      <c r="L49" s="146">
        <v>0</v>
      </c>
      <c r="M49" s="147">
        <v>0</v>
      </c>
    </row>
    <row r="50" spans="1:13" ht="9" customHeight="1" x14ac:dyDescent="0.15">
      <c r="A50" s="338" t="s">
        <v>20</v>
      </c>
      <c r="B50" s="344"/>
      <c r="C50" s="125">
        <v>91</v>
      </c>
      <c r="D50" s="141">
        <f t="shared" ref="D50:D55" si="3">SUM(E50,F50)</f>
        <v>0</v>
      </c>
      <c r="E50" s="146">
        <v>0</v>
      </c>
      <c r="F50" s="147">
        <v>0</v>
      </c>
      <c r="G50" s="139"/>
      <c r="H50" s="338" t="s">
        <v>52</v>
      </c>
      <c r="I50" s="339"/>
      <c r="J50" s="125">
        <v>351</v>
      </c>
      <c r="K50" s="141">
        <f t="shared" si="2"/>
        <v>0</v>
      </c>
      <c r="L50" s="146">
        <v>0</v>
      </c>
      <c r="M50" s="147">
        <v>0</v>
      </c>
    </row>
    <row r="51" spans="1:13" ht="9" customHeight="1" x14ac:dyDescent="0.15">
      <c r="A51" s="338" t="s">
        <v>21</v>
      </c>
      <c r="B51" s="344"/>
      <c r="C51" s="125">
        <v>92</v>
      </c>
      <c r="D51" s="141">
        <f t="shared" si="3"/>
        <v>180</v>
      </c>
      <c r="E51" s="146">
        <v>3</v>
      </c>
      <c r="F51" s="147">
        <v>177</v>
      </c>
      <c r="G51" s="139"/>
      <c r="H51" s="338" t="s">
        <v>53</v>
      </c>
      <c r="I51" s="339"/>
      <c r="J51" s="125">
        <v>361</v>
      </c>
      <c r="K51" s="141">
        <f t="shared" si="2"/>
        <v>0</v>
      </c>
      <c r="L51" s="146">
        <v>0</v>
      </c>
      <c r="M51" s="147">
        <v>0</v>
      </c>
    </row>
    <row r="52" spans="1:13" s="139" customFormat="1" ht="18" customHeight="1" x14ac:dyDescent="0.15">
      <c r="A52" s="338" t="s">
        <v>22</v>
      </c>
      <c r="B52" s="339"/>
      <c r="C52" s="125">
        <v>101</v>
      </c>
      <c r="D52" s="141">
        <f t="shared" si="3"/>
        <v>0</v>
      </c>
      <c r="E52" s="146">
        <v>0</v>
      </c>
      <c r="F52" s="147">
        <v>0</v>
      </c>
      <c r="H52" s="335" t="s">
        <v>101</v>
      </c>
      <c r="I52" s="336"/>
      <c r="J52" s="179">
        <v>371</v>
      </c>
      <c r="K52" s="141">
        <f t="shared" si="2"/>
        <v>10</v>
      </c>
      <c r="L52" s="146">
        <v>0</v>
      </c>
      <c r="M52" s="147">
        <v>10</v>
      </c>
    </row>
    <row r="53" spans="1:13" ht="9" customHeight="1" x14ac:dyDescent="0.15">
      <c r="A53" s="185" t="s">
        <v>23</v>
      </c>
      <c r="B53" s="186"/>
      <c r="C53" s="125">
        <v>111</v>
      </c>
      <c r="D53" s="141">
        <f t="shared" si="3"/>
        <v>0</v>
      </c>
      <c r="E53" s="146">
        <v>0</v>
      </c>
      <c r="F53" s="147">
        <v>0</v>
      </c>
      <c r="G53" s="139"/>
      <c r="H53" s="331" t="s">
        <v>54</v>
      </c>
      <c r="I53" s="332"/>
      <c r="J53" s="125"/>
      <c r="K53" s="141">
        <f>SUM(K54:K62)</f>
        <v>332</v>
      </c>
      <c r="L53" s="141">
        <f>SUM(L54:L62)</f>
        <v>0</v>
      </c>
      <c r="M53" s="181">
        <f>SUM(M54:M62)</f>
        <v>332</v>
      </c>
    </row>
    <row r="54" spans="1:13" ht="9" customHeight="1" x14ac:dyDescent="0.15">
      <c r="A54" s="331" t="s">
        <v>93</v>
      </c>
      <c r="B54" s="332"/>
      <c r="C54" s="125">
        <v>112</v>
      </c>
      <c r="D54" s="141">
        <f t="shared" si="3"/>
        <v>2</v>
      </c>
      <c r="E54" s="146">
        <v>0</v>
      </c>
      <c r="F54" s="147">
        <v>2</v>
      </c>
      <c r="G54" s="139"/>
      <c r="H54" s="338" t="s">
        <v>80</v>
      </c>
      <c r="I54" s="339"/>
      <c r="J54" s="125">
        <v>381</v>
      </c>
      <c r="K54" s="141">
        <f t="shared" ref="K54:K62" si="4">SUM(L54,M54)</f>
        <v>0</v>
      </c>
      <c r="L54" s="146">
        <v>0</v>
      </c>
      <c r="M54" s="147">
        <v>0</v>
      </c>
    </row>
    <row r="55" spans="1:13" ht="9" customHeight="1" x14ac:dyDescent="0.15">
      <c r="A55" s="338" t="s">
        <v>24</v>
      </c>
      <c r="B55" s="344"/>
      <c r="C55" s="125">
        <v>121</v>
      </c>
      <c r="D55" s="141">
        <f t="shared" si="3"/>
        <v>1</v>
      </c>
      <c r="E55" s="146">
        <v>0</v>
      </c>
      <c r="F55" s="147">
        <v>1</v>
      </c>
      <c r="G55" s="139"/>
      <c r="H55" s="185" t="s">
        <v>55</v>
      </c>
      <c r="I55" s="186"/>
      <c r="J55" s="125">
        <v>391</v>
      </c>
      <c r="K55" s="141">
        <f t="shared" si="4"/>
        <v>0</v>
      </c>
      <c r="L55" s="146">
        <v>0</v>
      </c>
      <c r="M55" s="147">
        <v>0</v>
      </c>
    </row>
    <row r="56" spans="1:13" ht="9" customHeight="1" x14ac:dyDescent="0.15">
      <c r="A56" s="331" t="s">
        <v>25</v>
      </c>
      <c r="B56" s="332"/>
      <c r="C56" s="125"/>
      <c r="D56" s="141">
        <f>SUM(D57:D66)</f>
        <v>10743</v>
      </c>
      <c r="E56" s="141">
        <f>SUM(E57:E66)</f>
        <v>0</v>
      </c>
      <c r="F56" s="181">
        <f>SUM(F57:F66)</f>
        <v>10743</v>
      </c>
      <c r="G56" s="139"/>
      <c r="H56" s="335" t="s">
        <v>91</v>
      </c>
      <c r="I56" s="336"/>
      <c r="J56" s="179">
        <v>401</v>
      </c>
      <c r="K56" s="141">
        <f t="shared" si="4"/>
        <v>0</v>
      </c>
      <c r="L56" s="146">
        <v>0</v>
      </c>
      <c r="M56" s="147">
        <v>0</v>
      </c>
    </row>
    <row r="57" spans="1:13" ht="9" customHeight="1" x14ac:dyDescent="0.15">
      <c r="A57" s="331" t="s">
        <v>26</v>
      </c>
      <c r="B57" s="332"/>
      <c r="C57" s="125">
        <v>131</v>
      </c>
      <c r="D57" s="141">
        <f t="shared" ref="D57:D66" si="5">SUM(E57,F57)</f>
        <v>0</v>
      </c>
      <c r="E57" s="146">
        <v>0</v>
      </c>
      <c r="F57" s="147">
        <v>0</v>
      </c>
      <c r="G57" s="139"/>
      <c r="H57" s="331" t="s">
        <v>56</v>
      </c>
      <c r="I57" s="332"/>
      <c r="J57" s="125">
        <v>411</v>
      </c>
      <c r="K57" s="141">
        <f t="shared" si="4"/>
        <v>0</v>
      </c>
      <c r="L57" s="146">
        <v>0</v>
      </c>
      <c r="M57" s="147">
        <v>0</v>
      </c>
    </row>
    <row r="58" spans="1:13" ht="9" customHeight="1" x14ac:dyDescent="0.15">
      <c r="A58" s="331" t="s">
        <v>27</v>
      </c>
      <c r="B58" s="332"/>
      <c r="C58" s="125">
        <v>141</v>
      </c>
      <c r="D58" s="141">
        <f t="shared" si="5"/>
        <v>0</v>
      </c>
      <c r="E58" s="146">
        <v>0</v>
      </c>
      <c r="F58" s="147">
        <v>0</v>
      </c>
      <c r="G58" s="139"/>
      <c r="H58" s="335" t="s">
        <v>217</v>
      </c>
      <c r="I58" s="336"/>
      <c r="J58" s="179">
        <v>421</v>
      </c>
      <c r="K58" s="141">
        <f t="shared" si="4"/>
        <v>18</v>
      </c>
      <c r="L58" s="146">
        <v>0</v>
      </c>
      <c r="M58" s="147">
        <v>18</v>
      </c>
    </row>
    <row r="59" spans="1:13" ht="9" customHeight="1" x14ac:dyDescent="0.15">
      <c r="A59" s="331" t="s">
        <v>83</v>
      </c>
      <c r="B59" s="332"/>
      <c r="C59" s="125">
        <v>151</v>
      </c>
      <c r="D59" s="141">
        <f t="shared" si="5"/>
        <v>0</v>
      </c>
      <c r="E59" s="146">
        <v>0</v>
      </c>
      <c r="F59" s="147">
        <v>0</v>
      </c>
      <c r="G59" s="139"/>
      <c r="H59" s="331" t="s">
        <v>57</v>
      </c>
      <c r="I59" s="332"/>
      <c r="J59" s="125">
        <v>422</v>
      </c>
      <c r="K59" s="141">
        <f t="shared" si="4"/>
        <v>294</v>
      </c>
      <c r="L59" s="146">
        <v>0</v>
      </c>
      <c r="M59" s="147">
        <v>294</v>
      </c>
    </row>
    <row r="60" spans="1:13" ht="9" customHeight="1" x14ac:dyDescent="0.15">
      <c r="A60" s="338" t="s">
        <v>84</v>
      </c>
      <c r="B60" s="339"/>
      <c r="C60" s="125">
        <v>161</v>
      </c>
      <c r="D60" s="141">
        <f t="shared" si="5"/>
        <v>10743</v>
      </c>
      <c r="E60" s="146">
        <v>0</v>
      </c>
      <c r="F60" s="147">
        <v>10743</v>
      </c>
      <c r="G60" s="139"/>
      <c r="H60" s="331" t="s">
        <v>58</v>
      </c>
      <c r="I60" s="332"/>
      <c r="J60" s="125">
        <v>423</v>
      </c>
      <c r="K60" s="141">
        <f t="shared" si="4"/>
        <v>20</v>
      </c>
      <c r="L60" s="146">
        <v>0</v>
      </c>
      <c r="M60" s="147">
        <v>20</v>
      </c>
    </row>
    <row r="61" spans="1:13" ht="9" customHeight="1" x14ac:dyDescent="0.15">
      <c r="A61" s="331" t="s">
        <v>28</v>
      </c>
      <c r="B61" s="332"/>
      <c r="C61" s="125">
        <v>162</v>
      </c>
      <c r="D61" s="141">
        <f t="shared" si="5"/>
        <v>0</v>
      </c>
      <c r="E61" s="146">
        <v>0</v>
      </c>
      <c r="F61" s="147">
        <v>0</v>
      </c>
      <c r="G61" s="139"/>
      <c r="H61" s="331" t="s">
        <v>244</v>
      </c>
      <c r="I61" s="332"/>
      <c r="J61" s="125">
        <v>424</v>
      </c>
      <c r="K61" s="141">
        <f t="shared" si="4"/>
        <v>0</v>
      </c>
      <c r="L61" s="146">
        <v>0</v>
      </c>
      <c r="M61" s="147">
        <v>0</v>
      </c>
    </row>
    <row r="62" spans="1:13" ht="9" customHeight="1" x14ac:dyDescent="0.15">
      <c r="A62" s="331" t="s">
        <v>29</v>
      </c>
      <c r="B62" s="332"/>
      <c r="C62" s="125">
        <v>171</v>
      </c>
      <c r="D62" s="141">
        <f t="shared" si="5"/>
        <v>0</v>
      </c>
      <c r="E62" s="146">
        <v>0</v>
      </c>
      <c r="F62" s="147">
        <v>0</v>
      </c>
      <c r="G62" s="139"/>
      <c r="H62" s="331" t="s">
        <v>87</v>
      </c>
      <c r="I62" s="332"/>
      <c r="J62" s="125">
        <v>425</v>
      </c>
      <c r="K62" s="141">
        <f t="shared" si="4"/>
        <v>0</v>
      </c>
      <c r="L62" s="146">
        <v>0</v>
      </c>
      <c r="M62" s="147">
        <v>0</v>
      </c>
    </row>
    <row r="63" spans="1:13" ht="9" customHeight="1" x14ac:dyDescent="0.15">
      <c r="A63" s="338" t="s">
        <v>30</v>
      </c>
      <c r="B63" s="339"/>
      <c r="C63" s="125">
        <v>181</v>
      </c>
      <c r="D63" s="141">
        <f t="shared" si="5"/>
        <v>0</v>
      </c>
      <c r="E63" s="146">
        <v>0</v>
      </c>
      <c r="F63" s="147">
        <v>0</v>
      </c>
      <c r="G63" s="139"/>
      <c r="H63" s="331" t="s">
        <v>59</v>
      </c>
      <c r="I63" s="332"/>
      <c r="J63" s="125"/>
      <c r="K63" s="141">
        <f>SUM(K64:K71)</f>
        <v>555</v>
      </c>
      <c r="L63" s="141">
        <f>SUM(L64:L71)</f>
        <v>102</v>
      </c>
      <c r="M63" s="181">
        <f>SUM(M64:M71)</f>
        <v>453</v>
      </c>
    </row>
    <row r="64" spans="1:13" ht="9" customHeight="1" x14ac:dyDescent="0.15">
      <c r="A64" s="331" t="s">
        <v>31</v>
      </c>
      <c r="B64" s="332"/>
      <c r="C64" s="125">
        <v>191</v>
      </c>
      <c r="D64" s="141">
        <f t="shared" si="5"/>
        <v>0</v>
      </c>
      <c r="E64" s="146">
        <v>0</v>
      </c>
      <c r="F64" s="147">
        <v>0</v>
      </c>
      <c r="G64" s="139"/>
      <c r="H64" s="331" t="s">
        <v>60</v>
      </c>
      <c r="I64" s="332"/>
      <c r="J64" s="125">
        <v>431</v>
      </c>
      <c r="K64" s="141">
        <f t="shared" ref="K64:K71" si="6">SUM(L64,M64)</f>
        <v>0</v>
      </c>
      <c r="L64" s="146">
        <v>0</v>
      </c>
      <c r="M64" s="147">
        <v>0</v>
      </c>
    </row>
    <row r="65" spans="1:13" ht="9" customHeight="1" x14ac:dyDescent="0.15">
      <c r="A65" s="331" t="s">
        <v>32</v>
      </c>
      <c r="B65" s="332"/>
      <c r="C65" s="125">
        <v>201</v>
      </c>
      <c r="D65" s="141">
        <f t="shared" si="5"/>
        <v>0</v>
      </c>
      <c r="E65" s="146">
        <v>0</v>
      </c>
      <c r="F65" s="147">
        <v>0</v>
      </c>
      <c r="G65" s="139"/>
      <c r="H65" s="335" t="s">
        <v>218</v>
      </c>
      <c r="I65" s="336"/>
      <c r="J65" s="179">
        <v>441</v>
      </c>
      <c r="K65" s="141">
        <f t="shared" si="6"/>
        <v>0</v>
      </c>
      <c r="L65" s="146">
        <v>0</v>
      </c>
      <c r="M65" s="147">
        <v>0</v>
      </c>
    </row>
    <row r="66" spans="1:13" ht="18" customHeight="1" x14ac:dyDescent="0.15">
      <c r="A66" s="185" t="s">
        <v>219</v>
      </c>
      <c r="B66" s="186"/>
      <c r="C66" s="125">
        <v>211</v>
      </c>
      <c r="D66" s="141">
        <f t="shared" si="5"/>
        <v>0</v>
      </c>
      <c r="E66" s="146">
        <v>0</v>
      </c>
      <c r="F66" s="147">
        <v>0</v>
      </c>
      <c r="G66" s="139"/>
      <c r="H66" s="335" t="s">
        <v>222</v>
      </c>
      <c r="I66" s="336"/>
      <c r="J66" s="179">
        <v>442</v>
      </c>
      <c r="K66" s="141">
        <f t="shared" si="6"/>
        <v>0</v>
      </c>
      <c r="L66" s="146">
        <v>0</v>
      </c>
      <c r="M66" s="147">
        <v>0</v>
      </c>
    </row>
    <row r="67" spans="1:13" s="139" customFormat="1" ht="9" customHeight="1" x14ac:dyDescent="0.15">
      <c r="A67" s="185" t="s">
        <v>103</v>
      </c>
      <c r="B67" s="186"/>
      <c r="C67" s="125"/>
      <c r="D67" s="141">
        <f>SUM(D68:D80,K35:K36)</f>
        <v>4592</v>
      </c>
      <c r="E67" s="141">
        <f>SUM(E68:E80,L35:L36)</f>
        <v>1842</v>
      </c>
      <c r="F67" s="181">
        <f>SUM(F68:F80,M35:M36)</f>
        <v>2750</v>
      </c>
      <c r="H67" s="338" t="s">
        <v>61</v>
      </c>
      <c r="I67" s="339"/>
      <c r="J67" s="125">
        <v>443</v>
      </c>
      <c r="K67" s="141">
        <f t="shared" si="6"/>
        <v>0</v>
      </c>
      <c r="L67" s="146">
        <v>0</v>
      </c>
      <c r="M67" s="147">
        <v>0</v>
      </c>
    </row>
    <row r="68" spans="1:13" ht="9" customHeight="1" x14ac:dyDescent="0.15">
      <c r="A68" s="331" t="s">
        <v>33</v>
      </c>
      <c r="B68" s="332"/>
      <c r="C68" s="125">
        <v>221</v>
      </c>
      <c r="D68" s="141">
        <f t="shared" ref="D68:D80" si="7">SUM(E68,F68)</f>
        <v>0</v>
      </c>
      <c r="E68" s="146">
        <v>0</v>
      </c>
      <c r="F68" s="147">
        <v>0</v>
      </c>
      <c r="G68" s="139"/>
      <c r="H68" s="331" t="s">
        <v>88</v>
      </c>
      <c r="I68" s="332"/>
      <c r="J68" s="125">
        <v>444</v>
      </c>
      <c r="K68" s="141">
        <f t="shared" si="6"/>
        <v>424</v>
      </c>
      <c r="L68" s="146">
        <v>101</v>
      </c>
      <c r="M68" s="147">
        <v>323</v>
      </c>
    </row>
    <row r="69" spans="1:13" ht="9" customHeight="1" x14ac:dyDescent="0.15">
      <c r="A69" s="331" t="s">
        <v>34</v>
      </c>
      <c r="B69" s="332"/>
      <c r="C69" s="125">
        <v>222</v>
      </c>
      <c r="D69" s="141">
        <f t="shared" si="7"/>
        <v>130</v>
      </c>
      <c r="E69" s="146">
        <v>50</v>
      </c>
      <c r="F69" s="147">
        <v>80</v>
      </c>
      <c r="G69" s="139"/>
      <c r="H69" s="338" t="s">
        <v>62</v>
      </c>
      <c r="I69" s="339"/>
      <c r="J69" s="125">
        <v>451</v>
      </c>
      <c r="K69" s="141">
        <f t="shared" si="6"/>
        <v>21</v>
      </c>
      <c r="L69" s="146">
        <v>1</v>
      </c>
      <c r="M69" s="147">
        <v>20</v>
      </c>
    </row>
    <row r="70" spans="1:13" ht="9" customHeight="1" x14ac:dyDescent="0.15">
      <c r="A70" s="338" t="s">
        <v>35</v>
      </c>
      <c r="B70" s="339"/>
      <c r="C70" s="125">
        <v>231</v>
      </c>
      <c r="D70" s="141">
        <f t="shared" si="7"/>
        <v>0</v>
      </c>
      <c r="E70" s="146">
        <v>0</v>
      </c>
      <c r="F70" s="147">
        <v>0</v>
      </c>
      <c r="G70" s="139"/>
      <c r="H70" s="335" t="s">
        <v>220</v>
      </c>
      <c r="I70" s="336"/>
      <c r="J70" s="179">
        <v>461</v>
      </c>
      <c r="K70" s="141">
        <f t="shared" si="6"/>
        <v>110</v>
      </c>
      <c r="L70" s="146">
        <v>0</v>
      </c>
      <c r="M70" s="147">
        <v>110</v>
      </c>
    </row>
    <row r="71" spans="1:13" s="139" customFormat="1" ht="9" customHeight="1" x14ac:dyDescent="0.15">
      <c r="A71" s="338" t="s">
        <v>36</v>
      </c>
      <c r="B71" s="339"/>
      <c r="C71" s="125">
        <v>241</v>
      </c>
      <c r="D71" s="141">
        <f t="shared" si="7"/>
        <v>1338</v>
      </c>
      <c r="E71" s="146">
        <v>326</v>
      </c>
      <c r="F71" s="147">
        <v>1012</v>
      </c>
      <c r="H71" s="331" t="s">
        <v>89</v>
      </c>
      <c r="I71" s="332"/>
      <c r="J71" s="125">
        <v>471</v>
      </c>
      <c r="K71" s="141">
        <f t="shared" si="6"/>
        <v>0</v>
      </c>
      <c r="L71" s="146">
        <v>0</v>
      </c>
      <c r="M71" s="147"/>
    </row>
    <row r="72" spans="1:13" ht="9" customHeight="1" x14ac:dyDescent="0.15">
      <c r="A72" s="338" t="s">
        <v>37</v>
      </c>
      <c r="B72" s="339"/>
      <c r="C72" s="125">
        <v>251</v>
      </c>
      <c r="D72" s="141">
        <f t="shared" si="7"/>
        <v>0</v>
      </c>
      <c r="E72" s="146">
        <v>0</v>
      </c>
      <c r="F72" s="147">
        <v>0</v>
      </c>
      <c r="G72" s="139"/>
      <c r="H72" s="331" t="s">
        <v>102</v>
      </c>
      <c r="I72" s="332"/>
      <c r="J72" s="125"/>
      <c r="K72" s="141">
        <f>SUM(K73:K79)</f>
        <v>5390</v>
      </c>
      <c r="L72" s="141">
        <f>SUM(L73:L79)</f>
        <v>2711</v>
      </c>
      <c r="M72" s="181">
        <f>SUM(M73:M79)</f>
        <v>2679</v>
      </c>
    </row>
    <row r="73" spans="1:13" ht="9" customHeight="1" x14ac:dyDescent="0.15">
      <c r="A73" s="185" t="s">
        <v>38</v>
      </c>
      <c r="B73" s="186"/>
      <c r="C73" s="125">
        <v>252</v>
      </c>
      <c r="D73" s="141">
        <f t="shared" si="7"/>
        <v>1424</v>
      </c>
      <c r="E73" s="146">
        <v>556</v>
      </c>
      <c r="F73" s="147">
        <v>868</v>
      </c>
      <c r="G73" s="139"/>
      <c r="H73" s="338" t="s">
        <v>63</v>
      </c>
      <c r="I73" s="339"/>
      <c r="J73" s="125">
        <v>481</v>
      </c>
      <c r="K73" s="141">
        <f t="shared" ref="K73:K81" si="8">SUM(L73,M73)</f>
        <v>60</v>
      </c>
      <c r="L73" s="146">
        <v>60</v>
      </c>
      <c r="M73" s="147">
        <v>0</v>
      </c>
    </row>
    <row r="74" spans="1:13" ht="9" customHeight="1" x14ac:dyDescent="0.15">
      <c r="A74" s="331" t="s">
        <v>85</v>
      </c>
      <c r="B74" s="332"/>
      <c r="C74" s="125">
        <v>253</v>
      </c>
      <c r="D74" s="141">
        <f t="shared" si="7"/>
        <v>628</v>
      </c>
      <c r="E74" s="146">
        <v>250</v>
      </c>
      <c r="F74" s="147">
        <v>378</v>
      </c>
      <c r="G74" s="139"/>
      <c r="H74" s="333" t="s">
        <v>92</v>
      </c>
      <c r="I74" s="334"/>
      <c r="J74" s="138">
        <v>491</v>
      </c>
      <c r="K74" s="141">
        <f t="shared" si="8"/>
        <v>164</v>
      </c>
      <c r="L74" s="146">
        <v>164</v>
      </c>
      <c r="M74" s="147">
        <v>0</v>
      </c>
    </row>
    <row r="75" spans="1:13" ht="9" customHeight="1" x14ac:dyDescent="0.15">
      <c r="A75" s="185" t="s">
        <v>39</v>
      </c>
      <c r="B75" s="186"/>
      <c r="C75" s="125">
        <v>254</v>
      </c>
      <c r="D75" s="141">
        <f t="shared" si="7"/>
        <v>22</v>
      </c>
      <c r="E75" s="146">
        <v>10</v>
      </c>
      <c r="F75" s="147">
        <v>12</v>
      </c>
      <c r="G75" s="139"/>
      <c r="H75" s="335" t="s">
        <v>64</v>
      </c>
      <c r="I75" s="336"/>
      <c r="J75" s="179">
        <v>501</v>
      </c>
      <c r="K75" s="141">
        <f t="shared" si="8"/>
        <v>54</v>
      </c>
      <c r="L75" s="146">
        <v>0</v>
      </c>
      <c r="M75" s="147">
        <v>54</v>
      </c>
    </row>
    <row r="76" spans="1:13" ht="9" customHeight="1" x14ac:dyDescent="0.15">
      <c r="A76" s="185" t="s">
        <v>40</v>
      </c>
      <c r="B76" s="186"/>
      <c r="C76" s="125">
        <v>255</v>
      </c>
      <c r="D76" s="141">
        <f t="shared" si="7"/>
        <v>0</v>
      </c>
      <c r="E76" s="146">
        <v>0</v>
      </c>
      <c r="F76" s="147">
        <v>0</v>
      </c>
      <c r="G76" s="139"/>
      <c r="H76" s="337" t="s">
        <v>78</v>
      </c>
      <c r="I76" s="334"/>
      <c r="J76" s="138">
        <v>511</v>
      </c>
      <c r="K76" s="141">
        <f t="shared" si="8"/>
        <v>483</v>
      </c>
      <c r="L76" s="146">
        <v>416</v>
      </c>
      <c r="M76" s="147">
        <v>67</v>
      </c>
    </row>
    <row r="77" spans="1:13" ht="9" customHeight="1" x14ac:dyDescent="0.15">
      <c r="A77" s="185" t="s">
        <v>86</v>
      </c>
      <c r="B77" s="186"/>
      <c r="C77" s="125">
        <v>256</v>
      </c>
      <c r="D77" s="141">
        <f t="shared" si="7"/>
        <v>0</v>
      </c>
      <c r="E77" s="146">
        <v>0</v>
      </c>
      <c r="F77" s="147">
        <v>0</v>
      </c>
      <c r="G77" s="139"/>
      <c r="H77" s="331" t="s">
        <v>65</v>
      </c>
      <c r="I77" s="332"/>
      <c r="J77" s="125">
        <v>512</v>
      </c>
      <c r="K77" s="141">
        <f t="shared" si="8"/>
        <v>328</v>
      </c>
      <c r="L77" s="146">
        <v>328</v>
      </c>
      <c r="M77" s="147"/>
    </row>
    <row r="78" spans="1:13" ht="9" customHeight="1" x14ac:dyDescent="0.15">
      <c r="A78" s="338" t="s">
        <v>41</v>
      </c>
      <c r="B78" s="339"/>
      <c r="C78" s="125">
        <v>261</v>
      </c>
      <c r="D78" s="141">
        <f t="shared" si="7"/>
        <v>1050</v>
      </c>
      <c r="E78" s="146">
        <v>650</v>
      </c>
      <c r="F78" s="147">
        <v>400</v>
      </c>
      <c r="G78" s="139"/>
      <c r="H78" s="338" t="s">
        <v>66</v>
      </c>
      <c r="I78" s="339"/>
      <c r="J78" s="125">
        <v>521</v>
      </c>
      <c r="K78" s="141">
        <f t="shared" si="8"/>
        <v>1658</v>
      </c>
      <c r="L78" s="146">
        <v>1195</v>
      </c>
      <c r="M78" s="147">
        <v>463</v>
      </c>
    </row>
    <row r="79" spans="1:13" ht="9" customHeight="1" x14ac:dyDescent="0.15">
      <c r="A79" s="338" t="s">
        <v>42</v>
      </c>
      <c r="B79" s="339"/>
      <c r="C79" s="125">
        <v>262</v>
      </c>
      <c r="D79" s="141">
        <f t="shared" si="7"/>
        <v>0</v>
      </c>
      <c r="E79" s="146">
        <v>0</v>
      </c>
      <c r="F79" s="147">
        <v>0</v>
      </c>
      <c r="G79" s="139"/>
      <c r="H79" s="338" t="s">
        <v>67</v>
      </c>
      <c r="I79" s="339"/>
      <c r="J79" s="125">
        <v>531</v>
      </c>
      <c r="K79" s="141">
        <f t="shared" si="8"/>
        <v>2643</v>
      </c>
      <c r="L79" s="146">
        <v>548</v>
      </c>
      <c r="M79" s="147">
        <v>2095</v>
      </c>
    </row>
    <row r="80" spans="1:13" ht="9" customHeight="1" x14ac:dyDescent="0.15">
      <c r="A80" s="342" t="s">
        <v>68</v>
      </c>
      <c r="B80" s="343"/>
      <c r="C80" s="180">
        <v>263</v>
      </c>
      <c r="D80" s="143">
        <f t="shared" si="7"/>
        <v>0</v>
      </c>
      <c r="E80" s="142">
        <v>0</v>
      </c>
      <c r="F80" s="144">
        <v>0</v>
      </c>
      <c r="G80" s="171"/>
      <c r="H80" s="122" t="s">
        <v>99</v>
      </c>
      <c r="I80" s="123"/>
      <c r="J80" s="126">
        <v>541</v>
      </c>
      <c r="K80" s="142">
        <f t="shared" si="8"/>
        <v>189</v>
      </c>
      <c r="L80" s="175">
        <v>124</v>
      </c>
      <c r="M80" s="145">
        <v>65</v>
      </c>
    </row>
    <row r="81" spans="1:13" ht="9" customHeight="1" x14ac:dyDescent="0.15">
      <c r="A81" s="162"/>
      <c r="B81" s="162"/>
      <c r="C81" s="162"/>
      <c r="D81" s="162"/>
      <c r="E81" s="162"/>
      <c r="F81" s="162"/>
      <c r="G81" s="139"/>
      <c r="H81" s="340" t="s">
        <v>221</v>
      </c>
      <c r="I81" s="341"/>
      <c r="J81" s="126"/>
      <c r="K81" s="142">
        <f t="shared" si="8"/>
        <v>0</v>
      </c>
      <c r="L81" s="142">
        <v>0</v>
      </c>
      <c r="M81" s="145">
        <v>0</v>
      </c>
    </row>
    <row r="82" spans="1:13" ht="15.6" customHeight="1" x14ac:dyDescent="0.15">
      <c r="D82" s="1"/>
      <c r="E82" s="1"/>
      <c r="F82" s="1"/>
    </row>
    <row r="83" spans="1:13" ht="15.6" customHeight="1" x14ac:dyDescent="0.15">
      <c r="D83" s="1"/>
      <c r="E83" s="1"/>
      <c r="F83" s="1"/>
    </row>
    <row r="84" spans="1:13" ht="15.6" customHeight="1" x14ac:dyDescent="0.15">
      <c r="D84" s="1"/>
      <c r="E84" s="1"/>
      <c r="F84" s="1"/>
    </row>
    <row r="85" spans="1:13" ht="15.6" customHeight="1" x14ac:dyDescent="0.15">
      <c r="D85" s="1"/>
      <c r="E85" s="1"/>
      <c r="F85" s="1"/>
    </row>
    <row r="86" spans="1:13" ht="15.6" customHeight="1" x14ac:dyDescent="0.15">
      <c r="D86" s="1"/>
      <c r="E86" s="1"/>
      <c r="F86" s="1"/>
    </row>
    <row r="87" spans="1:13" ht="15.6" customHeight="1" x14ac:dyDescent="0.15">
      <c r="D87" s="1"/>
      <c r="E87" s="1"/>
      <c r="F87" s="1"/>
    </row>
    <row r="88" spans="1:13" ht="15.6" customHeight="1" x14ac:dyDescent="0.15">
      <c r="D88" s="1"/>
      <c r="E88" s="1"/>
      <c r="F88" s="1"/>
    </row>
    <row r="89" spans="1:13" ht="15.6" customHeight="1" x14ac:dyDescent="0.15">
      <c r="D89" s="1"/>
      <c r="E89" s="1"/>
      <c r="F89" s="1"/>
    </row>
    <row r="90" spans="1:13" ht="15.6" customHeight="1" x14ac:dyDescent="0.15">
      <c r="D90" s="1"/>
      <c r="E90" s="1"/>
      <c r="F90" s="1"/>
    </row>
    <row r="91" spans="1:13" ht="15.6" customHeight="1" x14ac:dyDescent="0.15">
      <c r="D91" s="1"/>
      <c r="E91" s="1"/>
      <c r="F91" s="1"/>
    </row>
    <row r="92" spans="1:13" ht="15.6" customHeight="1" x14ac:dyDescent="0.15">
      <c r="D92" s="1"/>
      <c r="E92" s="1"/>
      <c r="F92" s="1"/>
    </row>
    <row r="93" spans="1:13" ht="15.6" customHeight="1" x14ac:dyDescent="0.15">
      <c r="D93" s="1"/>
      <c r="E93" s="1"/>
      <c r="F93" s="1"/>
    </row>
    <row r="94" spans="1:13" ht="15.6" customHeight="1" x14ac:dyDescent="0.15">
      <c r="D94" s="1"/>
      <c r="E94" s="1"/>
      <c r="F94" s="1"/>
    </row>
    <row r="95" spans="1:13" ht="15.6" customHeight="1" x14ac:dyDescent="0.15">
      <c r="D95" s="1"/>
      <c r="E95" s="1"/>
      <c r="F95" s="1"/>
    </row>
    <row r="96" spans="1:13" ht="15.6" customHeight="1" x14ac:dyDescent="0.15">
      <c r="D96" s="1"/>
      <c r="E96" s="1"/>
      <c r="F96" s="1"/>
    </row>
    <row r="97" spans="4:6" ht="15.6" customHeight="1" x14ac:dyDescent="0.15">
      <c r="D97" s="1"/>
      <c r="E97" s="1"/>
      <c r="F97" s="1"/>
    </row>
    <row r="98" spans="4:6" ht="21" customHeight="1" x14ac:dyDescent="0.15">
      <c r="D98" s="1"/>
      <c r="E98" s="1"/>
      <c r="F98" s="1"/>
    </row>
    <row r="99" spans="4:6" ht="15.6" customHeight="1" x14ac:dyDescent="0.15">
      <c r="D99" s="1"/>
      <c r="E99" s="1"/>
      <c r="F99" s="1"/>
    </row>
    <row r="100" spans="4:6" ht="15.6" customHeight="1" x14ac:dyDescent="0.15">
      <c r="D100" s="1"/>
      <c r="E100" s="1"/>
      <c r="F100" s="1"/>
    </row>
    <row r="101" spans="4:6" ht="15.6" customHeight="1" x14ac:dyDescent="0.15">
      <c r="D101" s="1"/>
      <c r="E101" s="1"/>
      <c r="F101" s="1"/>
    </row>
    <row r="102" spans="4:6" ht="15.6" customHeight="1" x14ac:dyDescent="0.15">
      <c r="D102" s="1"/>
      <c r="E102" s="1"/>
      <c r="F102" s="1"/>
    </row>
    <row r="103" spans="4:6" ht="15.6" customHeight="1" x14ac:dyDescent="0.15">
      <c r="D103" s="1"/>
      <c r="E103" s="1"/>
      <c r="F103" s="1"/>
    </row>
    <row r="104" spans="4:6" ht="15.6" customHeight="1" x14ac:dyDescent="0.15">
      <c r="D104" s="1"/>
      <c r="E104" s="1"/>
      <c r="F104" s="1"/>
    </row>
    <row r="105" spans="4:6" ht="15.6" customHeight="1" x14ac:dyDescent="0.15">
      <c r="D105" s="1"/>
      <c r="E105" s="1"/>
      <c r="F105" s="1"/>
    </row>
    <row r="106" spans="4:6" ht="15.6" customHeight="1" x14ac:dyDescent="0.15">
      <c r="D106" s="1"/>
      <c r="E106" s="1"/>
      <c r="F106" s="1"/>
    </row>
    <row r="107" spans="4:6" ht="15.6" customHeight="1" x14ac:dyDescent="0.15">
      <c r="D107" s="1"/>
      <c r="E107" s="1"/>
      <c r="F107" s="1"/>
    </row>
    <row r="108" spans="4:6" ht="15.6" customHeight="1" x14ac:dyDescent="0.15">
      <c r="D108" s="1"/>
      <c r="E108" s="1"/>
      <c r="F108" s="1"/>
    </row>
    <row r="109" spans="4:6" ht="15.6" customHeight="1" x14ac:dyDescent="0.15">
      <c r="D109" s="1"/>
      <c r="E109" s="1"/>
      <c r="F109" s="1"/>
    </row>
    <row r="110" spans="4:6" ht="15.6" customHeight="1" x14ac:dyDescent="0.15">
      <c r="D110" s="1"/>
      <c r="E110" s="1"/>
      <c r="F110" s="1"/>
    </row>
    <row r="111" spans="4:6" ht="15.6" customHeight="1" x14ac:dyDescent="0.15">
      <c r="D111" s="1"/>
      <c r="E111" s="1"/>
      <c r="F111" s="1"/>
    </row>
    <row r="112" spans="4:6" ht="15.6" customHeight="1" x14ac:dyDescent="0.15">
      <c r="D112" s="1"/>
      <c r="E112" s="1"/>
      <c r="F112" s="1"/>
    </row>
    <row r="113" spans="4:6" ht="15.6" customHeight="1" x14ac:dyDescent="0.15">
      <c r="D113" s="1"/>
      <c r="E113" s="1"/>
      <c r="F113" s="1"/>
    </row>
    <row r="114" spans="4:6" ht="15.6" customHeight="1" x14ac:dyDescent="0.15">
      <c r="D114" s="1"/>
      <c r="E114" s="1"/>
      <c r="F114" s="1"/>
    </row>
    <row r="115" spans="4:6" ht="15.6" customHeight="1" x14ac:dyDescent="0.15">
      <c r="D115" s="1"/>
      <c r="E115" s="1"/>
      <c r="F115" s="1"/>
    </row>
    <row r="116" spans="4:6" ht="15.6" customHeight="1" x14ac:dyDescent="0.15">
      <c r="D116" s="1"/>
      <c r="E116" s="1"/>
      <c r="F116" s="1"/>
    </row>
    <row r="117" spans="4:6" ht="20.25" customHeight="1" x14ac:dyDescent="0.15">
      <c r="D117" s="1"/>
      <c r="E117" s="1"/>
      <c r="F117" s="1"/>
    </row>
    <row r="118" spans="4:6" ht="15.6" customHeight="1" x14ac:dyDescent="0.15">
      <c r="D118" s="1"/>
      <c r="E118" s="1"/>
      <c r="F118" s="1"/>
    </row>
    <row r="119" spans="4:6" ht="15.6" customHeight="1" x14ac:dyDescent="0.15">
      <c r="D119" s="1"/>
      <c r="E119" s="1"/>
      <c r="F119" s="1"/>
    </row>
    <row r="120" spans="4:6" ht="15.6" customHeight="1" x14ac:dyDescent="0.15">
      <c r="D120" s="1"/>
      <c r="E120" s="1"/>
      <c r="F120" s="1"/>
    </row>
    <row r="121" spans="4:6" ht="15.6" customHeight="1" x14ac:dyDescent="0.15">
      <c r="D121" s="1"/>
      <c r="E121" s="1"/>
      <c r="F121" s="1"/>
    </row>
    <row r="122" spans="4:6" ht="15.6" customHeight="1" x14ac:dyDescent="0.15">
      <c r="D122" s="1"/>
      <c r="E122" s="1"/>
      <c r="F122" s="1"/>
    </row>
    <row r="123" spans="4:6" ht="15.6" customHeight="1" x14ac:dyDescent="0.15">
      <c r="D123" s="1"/>
      <c r="E123" s="1"/>
      <c r="F123" s="1"/>
    </row>
    <row r="124" spans="4:6" ht="15.6" customHeight="1" x14ac:dyDescent="0.15">
      <c r="D124" s="1"/>
      <c r="E124" s="1"/>
      <c r="F124" s="1"/>
    </row>
    <row r="125" spans="4:6" ht="15.6" customHeight="1" x14ac:dyDescent="0.15">
      <c r="D125" s="1"/>
      <c r="E125" s="1"/>
      <c r="F125" s="1"/>
    </row>
    <row r="126" spans="4:6" ht="15.6" customHeight="1" x14ac:dyDescent="0.15">
      <c r="D126" s="1"/>
      <c r="E126" s="1"/>
      <c r="F126" s="1"/>
    </row>
    <row r="127" spans="4:6" ht="15.6" customHeight="1" x14ac:dyDescent="0.15">
      <c r="D127" s="1"/>
      <c r="E127" s="1"/>
      <c r="F127" s="1"/>
    </row>
  </sheetData>
  <mergeCells count="112">
    <mergeCell ref="H81:I81"/>
    <mergeCell ref="A78:B78"/>
    <mergeCell ref="A33:E33"/>
    <mergeCell ref="A34:B34"/>
    <mergeCell ref="H34:I34"/>
    <mergeCell ref="A44:B44"/>
    <mergeCell ref="A63:B63"/>
    <mergeCell ref="H58:I58"/>
    <mergeCell ref="A54:B54"/>
    <mergeCell ref="A80:B80"/>
    <mergeCell ref="H44:I44"/>
    <mergeCell ref="H48:I48"/>
    <mergeCell ref="A52:B52"/>
    <mergeCell ref="A41:B41"/>
    <mergeCell ref="A79:B79"/>
    <mergeCell ref="A46:B46"/>
    <mergeCell ref="H56:I56"/>
    <mergeCell ref="H52:I52"/>
    <mergeCell ref="A71:B71"/>
    <mergeCell ref="A61:B61"/>
    <mergeCell ref="H63:I63"/>
    <mergeCell ref="A57:B57"/>
    <mergeCell ref="A55:B55"/>
    <mergeCell ref="A60:B60"/>
    <mergeCell ref="A6:D6"/>
    <mergeCell ref="A10:B10"/>
    <mergeCell ref="C10:D10"/>
    <mergeCell ref="A56:B56"/>
    <mergeCell ref="A51:B51"/>
    <mergeCell ref="H53:I53"/>
    <mergeCell ref="A35:B35"/>
    <mergeCell ref="H6:J6"/>
    <mergeCell ref="J21:K21"/>
    <mergeCell ref="J22:K22"/>
    <mergeCell ref="H35:I35"/>
    <mergeCell ref="H36:I36"/>
    <mergeCell ref="H37:I37"/>
    <mergeCell ref="H42:I42"/>
    <mergeCell ref="H38:I38"/>
    <mergeCell ref="A39:B39"/>
    <mergeCell ref="A14:A19"/>
    <mergeCell ref="A20:B22"/>
    <mergeCell ref="H28:H30"/>
    <mergeCell ref="B17:B19"/>
    <mergeCell ref="A29:B31"/>
    <mergeCell ref="A48:B48"/>
    <mergeCell ref="A37:B37"/>
    <mergeCell ref="H79:I79"/>
    <mergeCell ref="H54:I54"/>
    <mergeCell ref="H51:I51"/>
    <mergeCell ref="H78:I78"/>
    <mergeCell ref="H66:I66"/>
    <mergeCell ref="H77:I77"/>
    <mergeCell ref="H50:I50"/>
    <mergeCell ref="J26:K26"/>
    <mergeCell ref="J30:K30"/>
    <mergeCell ref="H59:I59"/>
    <mergeCell ref="H71:I71"/>
    <mergeCell ref="H70:I70"/>
    <mergeCell ref="H76:I76"/>
    <mergeCell ref="H43:I43"/>
    <mergeCell ref="H57:I57"/>
    <mergeCell ref="H69:I69"/>
    <mergeCell ref="H75:I75"/>
    <mergeCell ref="H72:I72"/>
    <mergeCell ref="H65:I65"/>
    <mergeCell ref="H64:I64"/>
    <mergeCell ref="H67:I67"/>
    <mergeCell ref="H60:I60"/>
    <mergeCell ref="H61:I61"/>
    <mergeCell ref="H74:I74"/>
    <mergeCell ref="H73:I73"/>
    <mergeCell ref="H68:I68"/>
    <mergeCell ref="A69:B69"/>
    <mergeCell ref="A68:B68"/>
    <mergeCell ref="A74:B74"/>
    <mergeCell ref="H62:I62"/>
    <mergeCell ref="A47:B47"/>
    <mergeCell ref="A45:B45"/>
    <mergeCell ref="A49:B49"/>
    <mergeCell ref="A50:B50"/>
    <mergeCell ref="A65:B65"/>
    <mergeCell ref="A70:B70"/>
    <mergeCell ref="A64:B64"/>
    <mergeCell ref="A72:B72"/>
    <mergeCell ref="A62:B62"/>
    <mergeCell ref="A58:B58"/>
    <mergeCell ref="A59:B59"/>
    <mergeCell ref="A1:G1"/>
    <mergeCell ref="H41:I41"/>
    <mergeCell ref="H39:I39"/>
    <mergeCell ref="H40:I40"/>
    <mergeCell ref="A38:B38"/>
    <mergeCell ref="A3:E3"/>
    <mergeCell ref="H22:H24"/>
    <mergeCell ref="H11:H13"/>
    <mergeCell ref="H20:K20"/>
    <mergeCell ref="J27:K27"/>
    <mergeCell ref="J28:K28"/>
    <mergeCell ref="J29:K29"/>
    <mergeCell ref="J25:K25"/>
    <mergeCell ref="A11:B13"/>
    <mergeCell ref="A23:B25"/>
    <mergeCell ref="H25:H27"/>
    <mergeCell ref="B14:B16"/>
    <mergeCell ref="A26:B28"/>
    <mergeCell ref="J10:K10"/>
    <mergeCell ref="J12:K12"/>
    <mergeCell ref="J13:K13"/>
    <mergeCell ref="J11:K11"/>
    <mergeCell ref="J24:K24"/>
    <mergeCell ref="J23:K23"/>
  </mergeCells>
  <phoneticPr fontId="2"/>
  <pageMargins left="0.78740157480314965" right="0.78740157480314965" top="0.39370078740157483" bottom="0.39370078740157483" header="0.51181102362204722" footer="0.19685039370078741"/>
  <pageSetup paperSize="9" firstPageNumber="433" orientation="portrait" useFirstPageNumber="1" horizontalDpi="300" verticalDpi="300" r:id="rId1"/>
  <headerFooter scaleWithDoc="0" alignWithMargins="0">
    <oddFooter>&amp;C- &amp;[433 -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9"/>
  <sheetViews>
    <sheetView zoomScale="200" zoomScaleNormal="200" zoomScaleSheetLayoutView="100" workbookViewId="0">
      <selection activeCell="M18" sqref="M18"/>
    </sheetView>
  </sheetViews>
  <sheetFormatPr defaultColWidth="8.625" defaultRowHeight="15.6" customHeight="1" x14ac:dyDescent="0.15"/>
  <cols>
    <col min="1" max="1" width="6.5" style="1" customWidth="1"/>
    <col min="2" max="2" width="8.625" style="1" customWidth="1"/>
    <col min="3" max="3" width="3.375" style="1" customWidth="1"/>
    <col min="4" max="4" width="7.5" style="3" customWidth="1"/>
    <col min="5" max="5" width="8.625" style="3" customWidth="1"/>
    <col min="6" max="6" width="7.5" style="3" customWidth="1"/>
    <col min="7" max="7" width="1.75" style="1" customWidth="1"/>
    <col min="8" max="8" width="6.625" style="1" customWidth="1"/>
    <col min="9" max="9" width="8.625" style="1" customWidth="1"/>
    <col min="10" max="10" width="3.25" style="1" customWidth="1"/>
    <col min="11" max="11" width="7.5" style="1" customWidth="1"/>
    <col min="12" max="12" width="9.125" style="1" customWidth="1"/>
    <col min="13" max="13" width="7.5" style="1" customWidth="1"/>
    <col min="14" max="16384" width="8.625" style="1"/>
  </cols>
  <sheetData>
    <row r="1" spans="1:13" ht="24.75" customHeight="1" x14ac:dyDescent="0.15">
      <c r="A1" s="393"/>
      <c r="B1" s="393"/>
      <c r="C1" s="393"/>
      <c r="D1" s="393"/>
      <c r="E1" s="393"/>
      <c r="F1" s="393"/>
      <c r="G1" s="393"/>
    </row>
    <row r="2" spans="1:13" ht="3.95" customHeight="1" x14ac:dyDescent="0.15">
      <c r="A2" s="191"/>
      <c r="B2" s="191"/>
      <c r="C2" s="191"/>
      <c r="D2" s="191"/>
      <c r="E2" s="191"/>
      <c r="F2" s="191"/>
      <c r="G2" s="191"/>
    </row>
    <row r="3" spans="1:13" ht="19.5" customHeight="1" x14ac:dyDescent="0.15">
      <c r="A3" s="379" t="s">
        <v>275</v>
      </c>
      <c r="B3" s="379"/>
      <c r="C3" s="379"/>
      <c r="D3" s="379"/>
      <c r="E3" s="379"/>
      <c r="F3" s="2"/>
      <c r="G3" s="3"/>
    </row>
    <row r="4" spans="1:13" ht="3.95" customHeight="1" x14ac:dyDescent="0.15">
      <c r="A4" s="8"/>
      <c r="B4" s="8"/>
      <c r="C4" s="8"/>
      <c r="D4" s="8"/>
      <c r="E4" s="8"/>
      <c r="F4" s="2"/>
      <c r="G4" s="3"/>
    </row>
    <row r="5" spans="1:13" ht="9.6" customHeight="1" x14ac:dyDescent="0.15">
      <c r="A5" s="127"/>
      <c r="B5" s="127"/>
      <c r="C5" s="127"/>
      <c r="D5" s="128"/>
      <c r="E5" s="128" t="s">
        <v>270</v>
      </c>
      <c r="F5" s="128"/>
      <c r="G5" s="128"/>
      <c r="H5" s="127"/>
      <c r="I5" s="127"/>
      <c r="J5" s="127"/>
      <c r="K5" s="128"/>
      <c r="L5" s="128" t="s">
        <v>270</v>
      </c>
      <c r="M5" s="139"/>
    </row>
    <row r="6" spans="1:13" s="139" customFormat="1" ht="10.5" customHeight="1" x14ac:dyDescent="0.15">
      <c r="A6" s="380" t="s">
        <v>94</v>
      </c>
      <c r="B6" s="380"/>
      <c r="C6" s="380"/>
      <c r="D6" s="380"/>
      <c r="E6" s="128" t="s">
        <v>269</v>
      </c>
      <c r="F6" s="128"/>
      <c r="G6" s="128"/>
      <c r="H6" s="381" t="s">
        <v>95</v>
      </c>
      <c r="I6" s="381"/>
      <c r="J6" s="382"/>
      <c r="K6" s="127"/>
      <c r="L6" s="128" t="s">
        <v>269</v>
      </c>
    </row>
    <row r="7" spans="1:13" ht="9.6" customHeight="1" x14ac:dyDescent="0.15">
      <c r="A7" s="127"/>
      <c r="B7" s="127"/>
      <c r="C7" s="127"/>
      <c r="D7" s="128"/>
      <c r="E7" s="128" t="s">
        <v>104</v>
      </c>
      <c r="F7" s="128"/>
      <c r="G7" s="128"/>
      <c r="H7" s="127"/>
      <c r="I7" s="127"/>
      <c r="J7" s="127"/>
      <c r="K7" s="128"/>
      <c r="L7" s="128" t="s">
        <v>104</v>
      </c>
      <c r="M7" s="139"/>
    </row>
    <row r="8" spans="1:13" ht="9.6" customHeight="1" x14ac:dyDescent="0.15">
      <c r="A8" s="127"/>
      <c r="B8" s="127"/>
      <c r="C8" s="127"/>
      <c r="D8" s="128" t="s">
        <v>237</v>
      </c>
      <c r="E8" s="128" t="s">
        <v>105</v>
      </c>
      <c r="F8" s="128"/>
      <c r="G8" s="128"/>
      <c r="H8" s="127"/>
      <c r="I8" s="127"/>
      <c r="J8" s="127"/>
      <c r="K8" s="128"/>
      <c r="L8" s="128" t="s">
        <v>77</v>
      </c>
      <c r="M8" s="139"/>
    </row>
    <row r="9" spans="1:13" ht="9.6" customHeight="1" x14ac:dyDescent="0.15">
      <c r="A9" s="160"/>
      <c r="B9" s="129"/>
      <c r="C9" s="129"/>
      <c r="D9" s="128"/>
      <c r="E9" s="128"/>
      <c r="F9" s="128"/>
      <c r="G9" s="128"/>
      <c r="H9" s="139"/>
      <c r="I9" s="139"/>
      <c r="J9" s="139"/>
      <c r="K9" s="128"/>
      <c r="L9" s="128"/>
      <c r="M9" s="139"/>
    </row>
    <row r="10" spans="1:13" ht="9.6" customHeight="1" x14ac:dyDescent="0.15">
      <c r="A10" s="383" t="s">
        <v>72</v>
      </c>
      <c r="B10" s="384"/>
      <c r="C10" s="372" t="s">
        <v>7</v>
      </c>
      <c r="D10" s="373"/>
      <c r="E10" s="130" t="s">
        <v>0</v>
      </c>
      <c r="F10" s="163"/>
      <c r="G10" s="128"/>
      <c r="H10" s="131" t="s">
        <v>12</v>
      </c>
      <c r="I10" s="130" t="s">
        <v>11</v>
      </c>
      <c r="J10" s="372" t="s">
        <v>8</v>
      </c>
      <c r="K10" s="373"/>
      <c r="L10" s="130" t="s">
        <v>9</v>
      </c>
      <c r="M10" s="139"/>
    </row>
    <row r="11" spans="1:13" ht="9.6" customHeight="1" x14ac:dyDescent="0.15">
      <c r="A11" s="385" t="s">
        <v>73</v>
      </c>
      <c r="B11" s="386"/>
      <c r="C11" s="132"/>
      <c r="D11" s="190">
        <f>SUM(D14,D17,D20,D23,D26,D29)</f>
        <v>482</v>
      </c>
      <c r="E11" s="167">
        <f>SUM(E14,E17,E20,E23,E26,E29)</f>
        <v>2476789</v>
      </c>
      <c r="F11" s="161"/>
      <c r="G11" s="128"/>
      <c r="H11" s="367" t="s">
        <v>10</v>
      </c>
      <c r="I11" s="170">
        <f>SUM(J11:L11)</f>
        <v>7215</v>
      </c>
      <c r="J11" s="398">
        <v>3458</v>
      </c>
      <c r="K11" s="399"/>
      <c r="L11" s="226">
        <v>3757</v>
      </c>
      <c r="M11" s="139"/>
    </row>
    <row r="12" spans="1:13" ht="9.6" customHeight="1" x14ac:dyDescent="0.15">
      <c r="A12" s="356"/>
      <c r="B12" s="357"/>
      <c r="C12" s="133"/>
      <c r="D12" s="190">
        <f>SUM(D15,D18,D21,D24,D27,D30)</f>
        <v>484</v>
      </c>
      <c r="E12" s="170">
        <f>SUM(E15,E18,E21,E24,E27,E30)</f>
        <v>2164295</v>
      </c>
      <c r="F12" s="161"/>
      <c r="G12" s="128"/>
      <c r="H12" s="368"/>
      <c r="I12" s="168">
        <f>SUM(J12:L12)</f>
        <v>13890</v>
      </c>
      <c r="J12" s="396">
        <v>6589</v>
      </c>
      <c r="K12" s="397"/>
      <c r="L12" s="170">
        <v>7301</v>
      </c>
      <c r="M12" s="139"/>
    </row>
    <row r="13" spans="1:13" ht="9.6" customHeight="1" x14ac:dyDescent="0.15">
      <c r="A13" s="356"/>
      <c r="B13" s="357"/>
      <c r="C13" s="133"/>
      <c r="D13" s="181">
        <f>SUM(D11-D12)</f>
        <v>-2</v>
      </c>
      <c r="E13" s="170">
        <f>SUM(E11-E12)</f>
        <v>312494</v>
      </c>
      <c r="F13" s="161"/>
      <c r="G13" s="128"/>
      <c r="H13" s="369"/>
      <c r="I13" s="164">
        <f>SUM(J13:L13)</f>
        <v>-6675</v>
      </c>
      <c r="J13" s="394">
        <f>SUM(J11-J12)</f>
        <v>-3131</v>
      </c>
      <c r="K13" s="395"/>
      <c r="L13" s="164">
        <f>SUM(L11-L12)</f>
        <v>-3544</v>
      </c>
      <c r="M13" s="139"/>
    </row>
    <row r="14" spans="1:13" ht="9.6" customHeight="1" x14ac:dyDescent="0.15">
      <c r="A14" s="356" t="s">
        <v>3</v>
      </c>
      <c r="B14" s="366" t="s">
        <v>6</v>
      </c>
      <c r="C14" s="135"/>
      <c r="D14" s="181">
        <v>430</v>
      </c>
      <c r="E14" s="170">
        <v>2451553</v>
      </c>
      <c r="F14" s="161"/>
      <c r="G14" s="128"/>
      <c r="H14" s="139"/>
      <c r="I14" s="139"/>
      <c r="J14" s="139"/>
      <c r="K14" s="139"/>
      <c r="L14" s="139"/>
      <c r="M14" s="139"/>
    </row>
    <row r="15" spans="1:13" ht="9.6" customHeight="1" x14ac:dyDescent="0.15">
      <c r="A15" s="356"/>
      <c r="B15" s="366"/>
      <c r="C15" s="135"/>
      <c r="D15" s="181">
        <v>431</v>
      </c>
      <c r="E15" s="170">
        <v>2139915</v>
      </c>
      <c r="F15" s="161"/>
      <c r="G15" s="128"/>
      <c r="H15" s="139"/>
      <c r="I15" s="139"/>
      <c r="J15" s="139"/>
      <c r="K15" s="139"/>
      <c r="L15" s="139"/>
      <c r="M15" s="139"/>
    </row>
    <row r="16" spans="1:13" ht="9.6" customHeight="1" x14ac:dyDescent="0.15">
      <c r="A16" s="356"/>
      <c r="B16" s="366"/>
      <c r="C16" s="135"/>
      <c r="D16" s="181">
        <f>SUM(D14-D15)</f>
        <v>-1</v>
      </c>
      <c r="E16" s="170">
        <f>SUM(E14-E15)</f>
        <v>311638</v>
      </c>
      <c r="F16" s="161"/>
      <c r="G16" s="128"/>
      <c r="H16" s="139"/>
      <c r="I16" s="139"/>
      <c r="J16" s="139"/>
      <c r="K16" s="139"/>
      <c r="L16" s="139"/>
      <c r="M16" s="139"/>
    </row>
    <row r="17" spans="1:13" ht="9.6" customHeight="1" x14ac:dyDescent="0.15">
      <c r="A17" s="365"/>
      <c r="B17" s="366" t="s">
        <v>5</v>
      </c>
      <c r="C17" s="135"/>
      <c r="D17" s="181">
        <v>52</v>
      </c>
      <c r="E17" s="170">
        <v>25236</v>
      </c>
      <c r="F17" s="161"/>
      <c r="G17" s="128"/>
      <c r="H17" s="139"/>
      <c r="I17" s="139"/>
      <c r="J17" s="139"/>
      <c r="K17" s="128"/>
      <c r="L17" s="128" t="s">
        <v>270</v>
      </c>
      <c r="M17" s="139"/>
    </row>
    <row r="18" spans="1:13" ht="9.6" customHeight="1" x14ac:dyDescent="0.15">
      <c r="A18" s="365"/>
      <c r="B18" s="366"/>
      <c r="C18" s="135"/>
      <c r="D18" s="181">
        <v>53</v>
      </c>
      <c r="E18" s="170">
        <v>24380</v>
      </c>
      <c r="F18" s="161"/>
      <c r="G18" s="128"/>
      <c r="H18" s="139"/>
      <c r="I18" s="139"/>
      <c r="J18" s="139"/>
      <c r="K18" s="128"/>
      <c r="L18" s="128" t="s">
        <v>269</v>
      </c>
      <c r="M18" s="139"/>
    </row>
    <row r="19" spans="1:13" ht="9.6" customHeight="1" x14ac:dyDescent="0.15">
      <c r="A19" s="365"/>
      <c r="B19" s="366"/>
      <c r="C19" s="135"/>
      <c r="D19" s="181">
        <f>SUM(D17-D18)</f>
        <v>-1</v>
      </c>
      <c r="E19" s="170">
        <f>SUM(E17-E18)</f>
        <v>856</v>
      </c>
      <c r="F19" s="161"/>
      <c r="G19" s="128"/>
      <c r="H19" s="139"/>
      <c r="I19" s="139"/>
      <c r="J19" s="139"/>
      <c r="K19" s="128"/>
      <c r="L19" s="128" t="s">
        <v>104</v>
      </c>
      <c r="M19" s="139"/>
    </row>
    <row r="20" spans="1:13" ht="11.1" customHeight="1" x14ac:dyDescent="0.15">
      <c r="A20" s="365" t="s">
        <v>4</v>
      </c>
      <c r="B20" s="357"/>
      <c r="C20" s="133"/>
      <c r="D20" s="181">
        <v>0</v>
      </c>
      <c r="E20" s="170">
        <v>0</v>
      </c>
      <c r="F20" s="161"/>
      <c r="G20" s="128"/>
      <c r="H20" s="371" t="s">
        <v>96</v>
      </c>
      <c r="I20" s="371"/>
      <c r="J20" s="371"/>
      <c r="K20" s="371"/>
      <c r="L20" s="128"/>
      <c r="M20" s="139"/>
    </row>
    <row r="21" spans="1:13" ht="9.6" customHeight="1" x14ac:dyDescent="0.15">
      <c r="A21" s="365"/>
      <c r="B21" s="357"/>
      <c r="C21" s="133"/>
      <c r="D21" s="181">
        <v>0</v>
      </c>
      <c r="E21" s="170">
        <v>0</v>
      </c>
      <c r="F21" s="161"/>
      <c r="G21" s="128"/>
      <c r="H21" s="165"/>
      <c r="I21" s="130" t="s">
        <v>71</v>
      </c>
      <c r="J21" s="372" t="s">
        <v>69</v>
      </c>
      <c r="K21" s="373"/>
      <c r="L21" s="130" t="s">
        <v>70</v>
      </c>
      <c r="M21" s="139"/>
    </row>
    <row r="22" spans="1:13" ht="9.6" customHeight="1" x14ac:dyDescent="0.15">
      <c r="A22" s="365"/>
      <c r="B22" s="357"/>
      <c r="C22" s="133"/>
      <c r="D22" s="181">
        <f>SUM(D20-D21)</f>
        <v>0</v>
      </c>
      <c r="E22" s="170">
        <f>SUM(E20-E21)</f>
        <v>0</v>
      </c>
      <c r="F22" s="161"/>
      <c r="G22" s="128"/>
      <c r="H22" s="374" t="s">
        <v>79</v>
      </c>
      <c r="I22" s="166">
        <f t="shared" ref="I22:I30" si="0">SUM(J22:L22)</f>
        <v>0</v>
      </c>
      <c r="J22" s="400">
        <v>0</v>
      </c>
      <c r="K22" s="401"/>
      <c r="L22" s="166">
        <v>0</v>
      </c>
      <c r="M22" s="139"/>
    </row>
    <row r="23" spans="1:13" ht="9.6" customHeight="1" x14ac:dyDescent="0.15">
      <c r="A23" s="356" t="s">
        <v>74</v>
      </c>
      <c r="B23" s="357"/>
      <c r="C23" s="133"/>
      <c r="D23" s="181">
        <v>0</v>
      </c>
      <c r="E23" s="170">
        <v>0</v>
      </c>
      <c r="F23" s="161"/>
      <c r="G23" s="128"/>
      <c r="H23" s="375"/>
      <c r="I23" s="167">
        <f t="shared" si="0"/>
        <v>0</v>
      </c>
      <c r="J23" s="402">
        <v>0</v>
      </c>
      <c r="K23" s="403"/>
      <c r="L23" s="167">
        <v>0</v>
      </c>
      <c r="M23" s="139"/>
    </row>
    <row r="24" spans="1:13" ht="9.6" customHeight="1" x14ac:dyDescent="0.15">
      <c r="A24" s="356"/>
      <c r="B24" s="357"/>
      <c r="C24" s="133"/>
      <c r="D24" s="181">
        <v>0</v>
      </c>
      <c r="E24" s="170">
        <v>0</v>
      </c>
      <c r="F24" s="161"/>
      <c r="G24" s="128"/>
      <c r="H24" s="376"/>
      <c r="I24" s="168">
        <f t="shared" si="0"/>
        <v>0</v>
      </c>
      <c r="J24" s="396">
        <f>SUM(J22-J23)</f>
        <v>0</v>
      </c>
      <c r="K24" s="397"/>
      <c r="L24" s="167">
        <f>SUM(L22-L23)</f>
        <v>0</v>
      </c>
      <c r="M24" s="139"/>
    </row>
    <row r="25" spans="1:13" ht="9.6" customHeight="1" x14ac:dyDescent="0.15">
      <c r="A25" s="356"/>
      <c r="B25" s="357"/>
      <c r="C25" s="133"/>
      <c r="D25" s="181">
        <f>SUM(D23-D24)</f>
        <v>0</v>
      </c>
      <c r="E25" s="170">
        <f>SUM(E23-E24)</f>
        <v>0</v>
      </c>
      <c r="F25" s="161"/>
      <c r="G25" s="128"/>
      <c r="H25" s="359" t="s">
        <v>75</v>
      </c>
      <c r="I25" s="170">
        <f t="shared" si="0"/>
        <v>2172</v>
      </c>
      <c r="J25" s="396">
        <v>1086</v>
      </c>
      <c r="K25" s="397"/>
      <c r="L25" s="168">
        <f>J25</f>
        <v>1086</v>
      </c>
      <c r="M25" s="139"/>
    </row>
    <row r="26" spans="1:13" ht="9.6" customHeight="1" x14ac:dyDescent="0.15">
      <c r="A26" s="356" t="s">
        <v>1</v>
      </c>
      <c r="B26" s="357"/>
      <c r="C26" s="169"/>
      <c r="D26" s="181">
        <v>0</v>
      </c>
      <c r="E26" s="170">
        <v>0</v>
      </c>
      <c r="F26" s="161"/>
      <c r="G26" s="128"/>
      <c r="H26" s="360"/>
      <c r="I26" s="168">
        <f t="shared" si="0"/>
        <v>1920</v>
      </c>
      <c r="J26" s="396">
        <v>960</v>
      </c>
      <c r="K26" s="397"/>
      <c r="L26" s="168">
        <f>J26</f>
        <v>960</v>
      </c>
      <c r="M26" s="139"/>
    </row>
    <row r="27" spans="1:13" ht="9.6" customHeight="1" x14ac:dyDescent="0.15">
      <c r="A27" s="356"/>
      <c r="B27" s="357"/>
      <c r="C27" s="133"/>
      <c r="D27" s="181">
        <v>0</v>
      </c>
      <c r="E27" s="170">
        <v>0</v>
      </c>
      <c r="F27" s="161"/>
      <c r="G27" s="128"/>
      <c r="H27" s="377"/>
      <c r="I27" s="168">
        <f t="shared" si="0"/>
        <v>252</v>
      </c>
      <c r="J27" s="396">
        <f>SUM(J25-J26)</f>
        <v>126</v>
      </c>
      <c r="K27" s="397"/>
      <c r="L27" s="168">
        <f>SUM(L25-L26)</f>
        <v>126</v>
      </c>
      <c r="M27" s="139"/>
    </row>
    <row r="28" spans="1:13" ht="9.6" customHeight="1" x14ac:dyDescent="0.15">
      <c r="A28" s="356"/>
      <c r="B28" s="357"/>
      <c r="C28" s="133"/>
      <c r="D28" s="181">
        <f>SUM(D26-D27)</f>
        <v>0</v>
      </c>
      <c r="E28" s="170">
        <f>SUM(E26-E27)</f>
        <v>0</v>
      </c>
      <c r="F28" s="161"/>
      <c r="G28" s="128"/>
      <c r="H28" s="359" t="s">
        <v>76</v>
      </c>
      <c r="I28" s="168">
        <f t="shared" si="0"/>
        <v>0</v>
      </c>
      <c r="J28" s="396">
        <v>0</v>
      </c>
      <c r="K28" s="397"/>
      <c r="L28" s="168">
        <v>0</v>
      </c>
      <c r="M28" s="139"/>
    </row>
    <row r="29" spans="1:13" ht="9.6" customHeight="1" x14ac:dyDescent="0.15">
      <c r="A29" s="356" t="s">
        <v>2</v>
      </c>
      <c r="B29" s="357"/>
      <c r="C29" s="133"/>
      <c r="D29" s="181"/>
      <c r="E29" s="170"/>
      <c r="F29" s="161"/>
      <c r="G29" s="128"/>
      <c r="H29" s="360"/>
      <c r="I29" s="168">
        <f t="shared" si="0"/>
        <v>0</v>
      </c>
      <c r="J29" s="396">
        <v>0</v>
      </c>
      <c r="K29" s="397"/>
      <c r="L29" s="168">
        <v>0</v>
      </c>
      <c r="M29" s="139"/>
    </row>
    <row r="30" spans="1:13" ht="9.6" customHeight="1" x14ac:dyDescent="0.15">
      <c r="A30" s="356"/>
      <c r="B30" s="357"/>
      <c r="C30" s="133"/>
      <c r="D30" s="181">
        <v>0</v>
      </c>
      <c r="E30" s="170">
        <v>0</v>
      </c>
      <c r="F30" s="161"/>
      <c r="G30" s="128"/>
      <c r="H30" s="361"/>
      <c r="I30" s="164">
        <f t="shared" si="0"/>
        <v>0</v>
      </c>
      <c r="J30" s="394">
        <v>0</v>
      </c>
      <c r="K30" s="395"/>
      <c r="L30" s="164">
        <v>0</v>
      </c>
      <c r="M30" s="139"/>
    </row>
    <row r="31" spans="1:13" ht="9.6" customHeight="1" x14ac:dyDescent="0.15">
      <c r="A31" s="362"/>
      <c r="B31" s="363"/>
      <c r="C31" s="134"/>
      <c r="D31" s="182">
        <f>SUM(D29-D30)</f>
        <v>0</v>
      </c>
      <c r="E31" s="164">
        <f>SUM(E29-E30)</f>
        <v>0</v>
      </c>
      <c r="F31" s="128"/>
      <c r="G31" s="128"/>
      <c r="H31" s="139"/>
      <c r="I31" s="139"/>
      <c r="J31" s="139"/>
      <c r="K31" s="139"/>
      <c r="L31" s="139"/>
      <c r="M31" s="139"/>
    </row>
    <row r="32" spans="1:13" ht="9" customHeight="1" x14ac:dyDescent="0.15">
      <c r="A32" s="139"/>
      <c r="B32" s="139"/>
      <c r="C32" s="139"/>
      <c r="D32" s="128"/>
      <c r="E32" s="128"/>
      <c r="F32" s="128"/>
      <c r="G32" s="161"/>
      <c r="H32" s="139"/>
      <c r="I32" s="139"/>
      <c r="J32" s="139"/>
      <c r="K32" s="139"/>
      <c r="L32" s="139"/>
      <c r="M32" s="139"/>
    </row>
    <row r="33" spans="1:13" ht="10.5" customHeight="1" x14ac:dyDescent="0.15">
      <c r="A33" s="348" t="s">
        <v>97</v>
      </c>
      <c r="B33" s="348"/>
      <c r="C33" s="348"/>
      <c r="D33" s="348"/>
      <c r="E33" s="349"/>
      <c r="F33" s="128" t="s">
        <v>106</v>
      </c>
      <c r="G33" s="139"/>
      <c r="H33" s="139"/>
      <c r="I33" s="139"/>
      <c r="J33" s="139"/>
      <c r="K33" s="139"/>
      <c r="L33" s="139"/>
      <c r="M33" s="139"/>
    </row>
    <row r="34" spans="1:13" ht="9" customHeight="1" x14ac:dyDescent="0.15">
      <c r="A34" s="350" t="s">
        <v>213</v>
      </c>
      <c r="B34" s="351"/>
      <c r="C34" s="136" t="s">
        <v>238</v>
      </c>
      <c r="D34" s="137" t="s">
        <v>11</v>
      </c>
      <c r="E34" s="120" t="s">
        <v>69</v>
      </c>
      <c r="F34" s="121" t="s">
        <v>70</v>
      </c>
      <c r="G34" s="139"/>
      <c r="H34" s="350" t="s">
        <v>213</v>
      </c>
      <c r="I34" s="351"/>
      <c r="J34" s="136" t="s">
        <v>238</v>
      </c>
      <c r="K34" s="137" t="s">
        <v>11</v>
      </c>
      <c r="L34" s="120" t="s">
        <v>69</v>
      </c>
      <c r="M34" s="121" t="s">
        <v>70</v>
      </c>
    </row>
    <row r="35" spans="1:13" ht="9" customHeight="1" x14ac:dyDescent="0.15">
      <c r="A35" s="352" t="s">
        <v>13</v>
      </c>
      <c r="B35" s="353"/>
      <c r="C35" s="153"/>
      <c r="D35" s="154">
        <f>SUM(D36+K81)</f>
        <v>24154</v>
      </c>
      <c r="E35" s="154">
        <f>SUM(E36+L81)</f>
        <v>6133</v>
      </c>
      <c r="F35" s="155">
        <f>SUM(F36+M81)</f>
        <v>18021</v>
      </c>
      <c r="G35" s="139"/>
      <c r="H35" s="391" t="s">
        <v>43</v>
      </c>
      <c r="I35" s="392"/>
      <c r="J35" s="124">
        <v>264</v>
      </c>
      <c r="K35" s="140">
        <f>SUM(L35,M35)</f>
        <v>0</v>
      </c>
      <c r="L35" s="172">
        <v>0</v>
      </c>
      <c r="M35" s="173">
        <v>0</v>
      </c>
    </row>
    <row r="36" spans="1:13" ht="9" customHeight="1" x14ac:dyDescent="0.15">
      <c r="A36" s="184" t="s">
        <v>214</v>
      </c>
      <c r="B36" s="225"/>
      <c r="C36" s="157"/>
      <c r="D36" s="158">
        <f>SUM(D37+D49+D56+D67+K37+K53+K63+K72+K80)</f>
        <v>24154</v>
      </c>
      <c r="E36" s="174">
        <f>SUM(E37+E49+E56+E67+L37+L53+L63+L72+L80)</f>
        <v>6133</v>
      </c>
      <c r="F36" s="155">
        <f>SUM(F37+F49+F56+F67+M37+M53+M63+M72+M80)</f>
        <v>18021</v>
      </c>
      <c r="G36" s="139"/>
      <c r="H36" s="338" t="s">
        <v>44</v>
      </c>
      <c r="I36" s="339"/>
      <c r="J36" s="125">
        <v>265</v>
      </c>
      <c r="K36" s="141">
        <f>SUM(L36,M36)</f>
        <v>0</v>
      </c>
      <c r="L36" s="146">
        <v>0</v>
      </c>
      <c r="M36" s="147">
        <v>0</v>
      </c>
    </row>
    <row r="37" spans="1:13" ht="9" customHeight="1" x14ac:dyDescent="0.15">
      <c r="A37" s="338" t="s">
        <v>100</v>
      </c>
      <c r="B37" s="345"/>
      <c r="C37" s="125"/>
      <c r="D37" s="141">
        <f>SUM(D38:D48)</f>
        <v>659</v>
      </c>
      <c r="E37" s="146">
        <f>SUM(E38:E48)</f>
        <v>120</v>
      </c>
      <c r="F37" s="147">
        <f>SUM(F38:F48)</f>
        <v>539</v>
      </c>
      <c r="G37" s="139"/>
      <c r="H37" s="338" t="s">
        <v>45</v>
      </c>
      <c r="I37" s="345"/>
      <c r="J37" s="125"/>
      <c r="K37" s="141">
        <f>SUM(K38:K52)</f>
        <v>2299</v>
      </c>
      <c r="L37" s="141">
        <f>SUM(L38:L52)</f>
        <v>96</v>
      </c>
      <c r="M37" s="181">
        <f>SUM(M38:M52)</f>
        <v>2203</v>
      </c>
    </row>
    <row r="38" spans="1:13" ht="9" customHeight="1" x14ac:dyDescent="0.15">
      <c r="A38" s="346" t="s">
        <v>14</v>
      </c>
      <c r="B38" s="347"/>
      <c r="C38" s="125">
        <v>11</v>
      </c>
      <c r="D38" s="141">
        <f t="shared" ref="D38:D48" si="1">SUM(E38,F38)</f>
        <v>0</v>
      </c>
      <c r="E38" s="146">
        <v>0</v>
      </c>
      <c r="F38" s="147">
        <v>0</v>
      </c>
      <c r="G38" s="139"/>
      <c r="H38" s="338" t="s">
        <v>46</v>
      </c>
      <c r="I38" s="345"/>
      <c r="J38" s="125">
        <v>271</v>
      </c>
      <c r="K38" s="141">
        <f t="shared" ref="K38:K52" si="2">SUM(L38,M38)</f>
        <v>0</v>
      </c>
      <c r="L38" s="146">
        <v>0</v>
      </c>
      <c r="M38" s="147">
        <v>0</v>
      </c>
    </row>
    <row r="39" spans="1:13" ht="9" customHeight="1" x14ac:dyDescent="0.15">
      <c r="A39" s="346" t="s">
        <v>15</v>
      </c>
      <c r="B39" s="347"/>
      <c r="C39" s="125">
        <v>21</v>
      </c>
      <c r="D39" s="141">
        <f t="shared" si="1"/>
        <v>12</v>
      </c>
      <c r="E39" s="146">
        <v>0</v>
      </c>
      <c r="F39" s="147">
        <v>12</v>
      </c>
      <c r="G39" s="139"/>
      <c r="H39" s="338" t="s">
        <v>239</v>
      </c>
      <c r="I39" s="345"/>
      <c r="J39" s="125">
        <v>281</v>
      </c>
      <c r="K39" s="141">
        <f t="shared" si="2"/>
        <v>1056</v>
      </c>
      <c r="L39" s="146">
        <v>0</v>
      </c>
      <c r="M39" s="147">
        <v>1056</v>
      </c>
    </row>
    <row r="40" spans="1:13" ht="9" customHeight="1" x14ac:dyDescent="0.15">
      <c r="A40" s="189" t="s">
        <v>240</v>
      </c>
      <c r="B40" s="186"/>
      <c r="C40" s="125">
        <v>22</v>
      </c>
      <c r="D40" s="141">
        <f t="shared" si="1"/>
        <v>103</v>
      </c>
      <c r="E40" s="146">
        <v>0</v>
      </c>
      <c r="F40" s="147">
        <v>103</v>
      </c>
      <c r="G40" s="139"/>
      <c r="H40" s="338" t="s">
        <v>47</v>
      </c>
      <c r="I40" s="345"/>
      <c r="J40" s="125">
        <v>291</v>
      </c>
      <c r="K40" s="141">
        <f t="shared" si="2"/>
        <v>0</v>
      </c>
      <c r="L40" s="146">
        <v>0</v>
      </c>
      <c r="M40" s="147">
        <v>0</v>
      </c>
    </row>
    <row r="41" spans="1:13" ht="9" customHeight="1" x14ac:dyDescent="0.15">
      <c r="A41" s="346" t="s">
        <v>16</v>
      </c>
      <c r="B41" s="347"/>
      <c r="C41" s="125">
        <v>23</v>
      </c>
      <c r="D41" s="141">
        <f t="shared" si="1"/>
        <v>0</v>
      </c>
      <c r="E41" s="146">
        <v>0</v>
      </c>
      <c r="F41" s="147">
        <v>0</v>
      </c>
      <c r="G41" s="139"/>
      <c r="H41" s="338" t="s">
        <v>215</v>
      </c>
      <c r="I41" s="345"/>
      <c r="J41" s="125">
        <v>301</v>
      </c>
      <c r="K41" s="141">
        <f t="shared" si="2"/>
        <v>164</v>
      </c>
      <c r="L41" s="146">
        <v>93</v>
      </c>
      <c r="M41" s="147">
        <v>71</v>
      </c>
    </row>
    <row r="42" spans="1:13" ht="9" customHeight="1" x14ac:dyDescent="0.15">
      <c r="A42" s="189" t="s">
        <v>81</v>
      </c>
      <c r="B42" s="186"/>
      <c r="C42" s="125">
        <v>24</v>
      </c>
      <c r="D42" s="141">
        <f t="shared" si="1"/>
        <v>0</v>
      </c>
      <c r="E42" s="146">
        <v>0</v>
      </c>
      <c r="F42" s="147">
        <v>0</v>
      </c>
      <c r="G42" s="139"/>
      <c r="H42" s="338" t="s">
        <v>48</v>
      </c>
      <c r="I42" s="345"/>
      <c r="J42" s="125">
        <v>311</v>
      </c>
      <c r="K42" s="141">
        <f t="shared" si="2"/>
        <v>308</v>
      </c>
      <c r="L42" s="146">
        <v>0</v>
      </c>
      <c r="M42" s="147">
        <v>308</v>
      </c>
    </row>
    <row r="43" spans="1:13" ht="9" customHeight="1" x14ac:dyDescent="0.15">
      <c r="A43" s="148" t="s">
        <v>107</v>
      </c>
      <c r="B43" s="149"/>
      <c r="C43" s="159">
        <v>31</v>
      </c>
      <c r="D43" s="150">
        <f t="shared" si="1"/>
        <v>178</v>
      </c>
      <c r="E43" s="146">
        <v>1</v>
      </c>
      <c r="F43" s="152">
        <v>177</v>
      </c>
      <c r="G43" s="139"/>
      <c r="H43" s="338" t="s">
        <v>241</v>
      </c>
      <c r="I43" s="345"/>
      <c r="J43" s="125">
        <v>320</v>
      </c>
      <c r="K43" s="141">
        <f t="shared" si="2"/>
        <v>243</v>
      </c>
      <c r="L43" s="146">
        <v>0</v>
      </c>
      <c r="M43" s="147">
        <v>243</v>
      </c>
    </row>
    <row r="44" spans="1:13" ht="9" customHeight="1" x14ac:dyDescent="0.15">
      <c r="A44" s="346" t="s">
        <v>17</v>
      </c>
      <c r="B44" s="347"/>
      <c r="C44" s="125">
        <v>41</v>
      </c>
      <c r="D44" s="141">
        <f t="shared" si="1"/>
        <v>0</v>
      </c>
      <c r="E44" s="146">
        <v>0</v>
      </c>
      <c r="F44" s="147">
        <v>0</v>
      </c>
      <c r="G44" s="139"/>
      <c r="H44" s="338" t="s">
        <v>242</v>
      </c>
      <c r="I44" s="345"/>
      <c r="J44" s="125">
        <v>321</v>
      </c>
      <c r="K44" s="141">
        <f t="shared" si="2"/>
        <v>287</v>
      </c>
      <c r="L44" s="146">
        <v>2</v>
      </c>
      <c r="M44" s="147">
        <v>285</v>
      </c>
    </row>
    <row r="45" spans="1:13" ht="9" customHeight="1" x14ac:dyDescent="0.15">
      <c r="A45" s="331" t="s">
        <v>82</v>
      </c>
      <c r="B45" s="332"/>
      <c r="C45" s="125">
        <v>51</v>
      </c>
      <c r="D45" s="141">
        <f t="shared" si="1"/>
        <v>3</v>
      </c>
      <c r="E45" s="146">
        <v>1</v>
      </c>
      <c r="F45" s="147">
        <v>2</v>
      </c>
      <c r="G45" s="139"/>
      <c r="H45" s="185" t="s">
        <v>50</v>
      </c>
      <c r="I45" s="186"/>
      <c r="J45" s="125">
        <v>322</v>
      </c>
      <c r="K45" s="141">
        <f t="shared" si="2"/>
        <v>0</v>
      </c>
      <c r="L45" s="146">
        <v>0</v>
      </c>
      <c r="M45" s="147">
        <v>0</v>
      </c>
    </row>
    <row r="46" spans="1:13" ht="9" customHeight="1" x14ac:dyDescent="0.15">
      <c r="A46" s="346" t="s">
        <v>18</v>
      </c>
      <c r="B46" s="347"/>
      <c r="C46" s="125">
        <v>61</v>
      </c>
      <c r="D46" s="141">
        <f t="shared" si="1"/>
        <v>0</v>
      </c>
      <c r="E46" s="146">
        <v>0</v>
      </c>
      <c r="F46" s="147">
        <v>0</v>
      </c>
      <c r="G46" s="139"/>
      <c r="H46" s="185" t="s">
        <v>51</v>
      </c>
      <c r="I46" s="186"/>
      <c r="J46" s="125">
        <v>323</v>
      </c>
      <c r="K46" s="141">
        <f t="shared" si="2"/>
        <v>234</v>
      </c>
      <c r="L46" s="146">
        <v>0</v>
      </c>
      <c r="M46" s="147">
        <v>234</v>
      </c>
    </row>
    <row r="47" spans="1:13" ht="9" customHeight="1" x14ac:dyDescent="0.15">
      <c r="A47" s="331" t="s">
        <v>90</v>
      </c>
      <c r="B47" s="332"/>
      <c r="C47" s="125">
        <v>71</v>
      </c>
      <c r="D47" s="141">
        <f t="shared" si="1"/>
        <v>122</v>
      </c>
      <c r="E47" s="146">
        <v>0</v>
      </c>
      <c r="F47" s="147">
        <v>122</v>
      </c>
      <c r="G47" s="139"/>
      <c r="H47" s="185" t="s">
        <v>49</v>
      </c>
      <c r="I47" s="186"/>
      <c r="J47" s="125">
        <v>324</v>
      </c>
      <c r="K47" s="141">
        <f t="shared" si="2"/>
        <v>0</v>
      </c>
      <c r="L47" s="146">
        <v>0</v>
      </c>
      <c r="M47" s="147">
        <v>0</v>
      </c>
    </row>
    <row r="48" spans="1:13" ht="9" customHeight="1" x14ac:dyDescent="0.15">
      <c r="A48" s="335" t="s">
        <v>98</v>
      </c>
      <c r="B48" s="336"/>
      <c r="C48" s="179">
        <v>81</v>
      </c>
      <c r="D48" s="141">
        <f t="shared" si="1"/>
        <v>241</v>
      </c>
      <c r="E48" s="146">
        <v>118</v>
      </c>
      <c r="F48" s="147">
        <v>123</v>
      </c>
      <c r="G48" s="139"/>
      <c r="H48" s="338" t="s">
        <v>243</v>
      </c>
      <c r="I48" s="345"/>
      <c r="J48" s="125">
        <v>331</v>
      </c>
      <c r="K48" s="141">
        <f t="shared" si="2"/>
        <v>0</v>
      </c>
      <c r="L48" s="146">
        <v>0</v>
      </c>
      <c r="M48" s="147">
        <v>0</v>
      </c>
    </row>
    <row r="49" spans="1:13" ht="9" customHeight="1" x14ac:dyDescent="0.15">
      <c r="A49" s="338" t="s">
        <v>19</v>
      </c>
      <c r="B49" s="344"/>
      <c r="C49" s="125"/>
      <c r="D49" s="141">
        <f>SUM(D50:D55)</f>
        <v>283</v>
      </c>
      <c r="E49" s="141">
        <f>SUM(E50:E55)</f>
        <v>34</v>
      </c>
      <c r="F49" s="181">
        <f>SUM(F50:F55)</f>
        <v>249</v>
      </c>
      <c r="G49" s="139"/>
      <c r="H49" s="185" t="s">
        <v>216</v>
      </c>
      <c r="I49" s="186"/>
      <c r="J49" s="125">
        <v>341</v>
      </c>
      <c r="K49" s="141">
        <f t="shared" si="2"/>
        <v>0</v>
      </c>
      <c r="L49" s="146">
        <v>0</v>
      </c>
      <c r="M49" s="147">
        <v>0</v>
      </c>
    </row>
    <row r="50" spans="1:13" ht="9" customHeight="1" x14ac:dyDescent="0.15">
      <c r="A50" s="338" t="s">
        <v>20</v>
      </c>
      <c r="B50" s="344"/>
      <c r="C50" s="125">
        <v>91</v>
      </c>
      <c r="D50" s="141">
        <f t="shared" ref="D50:D55" si="3">SUM(E50,F50)</f>
        <v>12</v>
      </c>
      <c r="E50" s="146">
        <v>12</v>
      </c>
      <c r="F50" s="147">
        <v>0</v>
      </c>
      <c r="G50" s="139"/>
      <c r="H50" s="338" t="s">
        <v>52</v>
      </c>
      <c r="I50" s="339"/>
      <c r="J50" s="125">
        <v>351</v>
      </c>
      <c r="K50" s="141">
        <f t="shared" si="2"/>
        <v>0</v>
      </c>
      <c r="L50" s="146">
        <v>0</v>
      </c>
      <c r="M50" s="147">
        <v>0</v>
      </c>
    </row>
    <row r="51" spans="1:13" ht="9" customHeight="1" x14ac:dyDescent="0.15">
      <c r="A51" s="338" t="s">
        <v>21</v>
      </c>
      <c r="B51" s="344"/>
      <c r="C51" s="125">
        <v>92</v>
      </c>
      <c r="D51" s="141">
        <f t="shared" si="3"/>
        <v>257</v>
      </c>
      <c r="E51" s="146">
        <v>10</v>
      </c>
      <c r="F51" s="147">
        <v>247</v>
      </c>
      <c r="G51" s="139"/>
      <c r="H51" s="338" t="s">
        <v>53</v>
      </c>
      <c r="I51" s="339"/>
      <c r="J51" s="125">
        <v>361</v>
      </c>
      <c r="K51" s="141">
        <f t="shared" si="2"/>
        <v>0</v>
      </c>
      <c r="L51" s="146">
        <v>0</v>
      </c>
      <c r="M51" s="147">
        <v>0</v>
      </c>
    </row>
    <row r="52" spans="1:13" s="139" customFormat="1" ht="18" customHeight="1" x14ac:dyDescent="0.15">
      <c r="A52" s="338" t="s">
        <v>22</v>
      </c>
      <c r="B52" s="339"/>
      <c r="C52" s="125">
        <v>101</v>
      </c>
      <c r="D52" s="141">
        <f t="shared" si="3"/>
        <v>0</v>
      </c>
      <c r="E52" s="146">
        <v>0</v>
      </c>
      <c r="F52" s="147">
        <v>0</v>
      </c>
      <c r="H52" s="335" t="s">
        <v>101</v>
      </c>
      <c r="I52" s="336"/>
      <c r="J52" s="179">
        <v>371</v>
      </c>
      <c r="K52" s="141">
        <f t="shared" si="2"/>
        <v>7</v>
      </c>
      <c r="L52" s="146">
        <v>1</v>
      </c>
      <c r="M52" s="147">
        <v>6</v>
      </c>
    </row>
    <row r="53" spans="1:13" ht="9" customHeight="1" x14ac:dyDescent="0.15">
      <c r="A53" s="185" t="s">
        <v>23</v>
      </c>
      <c r="B53" s="186"/>
      <c r="C53" s="125">
        <v>111</v>
      </c>
      <c r="D53" s="141">
        <f t="shared" si="3"/>
        <v>2</v>
      </c>
      <c r="E53" s="146">
        <v>0</v>
      </c>
      <c r="F53" s="147">
        <v>2</v>
      </c>
      <c r="G53" s="139"/>
      <c r="H53" s="331" t="s">
        <v>54</v>
      </c>
      <c r="I53" s="332"/>
      <c r="J53" s="125"/>
      <c r="K53" s="141">
        <f>SUM(K54:K62)</f>
        <v>428</v>
      </c>
      <c r="L53" s="141">
        <f>SUM(L54:L62)</f>
        <v>94</v>
      </c>
      <c r="M53" s="181">
        <f>SUM(M54:M62)</f>
        <v>334</v>
      </c>
    </row>
    <row r="54" spans="1:13" ht="9" customHeight="1" x14ac:dyDescent="0.15">
      <c r="A54" s="331" t="s">
        <v>93</v>
      </c>
      <c r="B54" s="332"/>
      <c r="C54" s="125">
        <v>112</v>
      </c>
      <c r="D54" s="141">
        <f t="shared" si="3"/>
        <v>12</v>
      </c>
      <c r="E54" s="146">
        <v>12</v>
      </c>
      <c r="F54" s="147">
        <v>0</v>
      </c>
      <c r="G54" s="139"/>
      <c r="H54" s="338" t="s">
        <v>80</v>
      </c>
      <c r="I54" s="339"/>
      <c r="J54" s="125">
        <v>381</v>
      </c>
      <c r="K54" s="141">
        <f t="shared" ref="K54:K62" si="4">SUM(L54,M54)</f>
        <v>0</v>
      </c>
      <c r="L54" s="146">
        <v>0</v>
      </c>
      <c r="M54" s="147">
        <v>0</v>
      </c>
    </row>
    <row r="55" spans="1:13" ht="9" customHeight="1" x14ac:dyDescent="0.15">
      <c r="A55" s="338" t="s">
        <v>24</v>
      </c>
      <c r="B55" s="344"/>
      <c r="C55" s="125">
        <v>121</v>
      </c>
      <c r="D55" s="141">
        <f t="shared" si="3"/>
        <v>0</v>
      </c>
      <c r="E55" s="146">
        <v>0</v>
      </c>
      <c r="F55" s="147">
        <v>0</v>
      </c>
      <c r="G55" s="139"/>
      <c r="H55" s="185" t="s">
        <v>55</v>
      </c>
      <c r="I55" s="186"/>
      <c r="J55" s="125">
        <v>391</v>
      </c>
      <c r="K55" s="141">
        <f t="shared" si="4"/>
        <v>0</v>
      </c>
      <c r="L55" s="146">
        <v>0</v>
      </c>
      <c r="M55" s="147">
        <v>0</v>
      </c>
    </row>
    <row r="56" spans="1:13" ht="9" customHeight="1" x14ac:dyDescent="0.15">
      <c r="A56" s="331" t="s">
        <v>25</v>
      </c>
      <c r="B56" s="332"/>
      <c r="C56" s="125"/>
      <c r="D56" s="141">
        <f>SUM(D57:D66)</f>
        <v>9115</v>
      </c>
      <c r="E56" s="141">
        <f>SUM(E57:E66)</f>
        <v>1085</v>
      </c>
      <c r="F56" s="181">
        <f>SUM(F57:F66)</f>
        <v>8030</v>
      </c>
      <c r="G56" s="139"/>
      <c r="H56" s="335" t="s">
        <v>91</v>
      </c>
      <c r="I56" s="336"/>
      <c r="J56" s="179">
        <v>401</v>
      </c>
      <c r="K56" s="141">
        <f t="shared" si="4"/>
        <v>0</v>
      </c>
      <c r="L56" s="146">
        <v>0</v>
      </c>
      <c r="M56" s="147">
        <v>0</v>
      </c>
    </row>
    <row r="57" spans="1:13" ht="9" customHeight="1" x14ac:dyDescent="0.15">
      <c r="A57" s="331" t="s">
        <v>26</v>
      </c>
      <c r="B57" s="332"/>
      <c r="C57" s="125">
        <v>131</v>
      </c>
      <c r="D57" s="141">
        <f t="shared" ref="D57:D66" si="5">SUM(E57,F57)</f>
        <v>0</v>
      </c>
      <c r="E57" s="146">
        <v>0</v>
      </c>
      <c r="F57" s="147">
        <v>0</v>
      </c>
      <c r="G57" s="139"/>
      <c r="H57" s="331" t="s">
        <v>56</v>
      </c>
      <c r="I57" s="332"/>
      <c r="J57" s="125">
        <v>411</v>
      </c>
      <c r="K57" s="141">
        <f t="shared" si="4"/>
        <v>0</v>
      </c>
      <c r="L57" s="146">
        <v>0</v>
      </c>
      <c r="M57" s="147">
        <v>0</v>
      </c>
    </row>
    <row r="58" spans="1:13" ht="9" customHeight="1" x14ac:dyDescent="0.15">
      <c r="A58" s="331" t="s">
        <v>27</v>
      </c>
      <c r="B58" s="332"/>
      <c r="C58" s="125">
        <v>141</v>
      </c>
      <c r="D58" s="141">
        <f t="shared" si="5"/>
        <v>0</v>
      </c>
      <c r="E58" s="146">
        <v>0</v>
      </c>
      <c r="F58" s="147">
        <v>0</v>
      </c>
      <c r="G58" s="139"/>
      <c r="H58" s="335" t="s">
        <v>217</v>
      </c>
      <c r="I58" s="336"/>
      <c r="J58" s="179">
        <v>421</v>
      </c>
      <c r="K58" s="141">
        <f t="shared" si="4"/>
        <v>248</v>
      </c>
      <c r="L58" s="146">
        <v>0</v>
      </c>
      <c r="M58" s="147">
        <v>248</v>
      </c>
    </row>
    <row r="59" spans="1:13" ht="9" customHeight="1" x14ac:dyDescent="0.15">
      <c r="A59" s="331" t="s">
        <v>83</v>
      </c>
      <c r="B59" s="332"/>
      <c r="C59" s="125">
        <v>151</v>
      </c>
      <c r="D59" s="141">
        <f t="shared" si="5"/>
        <v>0</v>
      </c>
      <c r="E59" s="146">
        <v>0</v>
      </c>
      <c r="F59" s="147">
        <v>0</v>
      </c>
      <c r="G59" s="139"/>
      <c r="H59" s="331" t="s">
        <v>57</v>
      </c>
      <c r="I59" s="332"/>
      <c r="J59" s="125">
        <v>422</v>
      </c>
      <c r="K59" s="141">
        <f t="shared" si="4"/>
        <v>180</v>
      </c>
      <c r="L59" s="146">
        <v>94</v>
      </c>
      <c r="M59" s="147">
        <v>86</v>
      </c>
    </row>
    <row r="60" spans="1:13" ht="9" customHeight="1" x14ac:dyDescent="0.15">
      <c r="A60" s="338" t="s">
        <v>84</v>
      </c>
      <c r="B60" s="339"/>
      <c r="C60" s="125">
        <v>161</v>
      </c>
      <c r="D60" s="141">
        <f t="shared" si="5"/>
        <v>9115</v>
      </c>
      <c r="E60" s="146">
        <v>1085</v>
      </c>
      <c r="F60" s="147">
        <v>8030</v>
      </c>
      <c r="G60" s="139"/>
      <c r="H60" s="331" t="s">
        <v>58</v>
      </c>
      <c r="I60" s="332"/>
      <c r="J60" s="125">
        <v>423</v>
      </c>
      <c r="K60" s="141">
        <f t="shared" si="4"/>
        <v>0</v>
      </c>
      <c r="L60" s="146">
        <v>0</v>
      </c>
      <c r="M60" s="147">
        <v>0</v>
      </c>
    </row>
    <row r="61" spans="1:13" ht="9" customHeight="1" x14ac:dyDescent="0.15">
      <c r="A61" s="331" t="s">
        <v>28</v>
      </c>
      <c r="B61" s="332"/>
      <c r="C61" s="125">
        <v>162</v>
      </c>
      <c r="D61" s="141">
        <f t="shared" si="5"/>
        <v>0</v>
      </c>
      <c r="E61" s="146">
        <v>0</v>
      </c>
      <c r="F61" s="147">
        <v>0</v>
      </c>
      <c r="G61" s="139"/>
      <c r="H61" s="331" t="s">
        <v>244</v>
      </c>
      <c r="I61" s="332"/>
      <c r="J61" s="125">
        <v>424</v>
      </c>
      <c r="K61" s="141">
        <f t="shared" si="4"/>
        <v>0</v>
      </c>
      <c r="L61" s="146">
        <v>0</v>
      </c>
      <c r="M61" s="147">
        <v>0</v>
      </c>
    </row>
    <row r="62" spans="1:13" ht="9" customHeight="1" x14ac:dyDescent="0.15">
      <c r="A62" s="331" t="s">
        <v>29</v>
      </c>
      <c r="B62" s="332"/>
      <c r="C62" s="125">
        <v>171</v>
      </c>
      <c r="D62" s="141">
        <f t="shared" si="5"/>
        <v>0</v>
      </c>
      <c r="E62" s="146">
        <v>0</v>
      </c>
      <c r="F62" s="147">
        <v>0</v>
      </c>
      <c r="G62" s="139"/>
      <c r="H62" s="331" t="s">
        <v>87</v>
      </c>
      <c r="I62" s="332"/>
      <c r="J62" s="125">
        <v>425</v>
      </c>
      <c r="K62" s="141">
        <f t="shared" si="4"/>
        <v>0</v>
      </c>
      <c r="L62" s="146">
        <v>0</v>
      </c>
      <c r="M62" s="147">
        <v>0</v>
      </c>
    </row>
    <row r="63" spans="1:13" ht="9" customHeight="1" x14ac:dyDescent="0.15">
      <c r="A63" s="338" t="s">
        <v>30</v>
      </c>
      <c r="B63" s="339"/>
      <c r="C63" s="125">
        <v>181</v>
      </c>
      <c r="D63" s="141">
        <f t="shared" si="5"/>
        <v>0</v>
      </c>
      <c r="E63" s="146">
        <v>0</v>
      </c>
      <c r="F63" s="147">
        <v>0</v>
      </c>
      <c r="G63" s="139"/>
      <c r="H63" s="331" t="s">
        <v>59</v>
      </c>
      <c r="I63" s="332"/>
      <c r="J63" s="125"/>
      <c r="K63" s="141">
        <f>SUM(K64:K71)</f>
        <v>1571</v>
      </c>
      <c r="L63" s="141">
        <f>SUM(L64:L71)</f>
        <v>240</v>
      </c>
      <c r="M63" s="181">
        <f>SUM(M64:M71)</f>
        <v>1331</v>
      </c>
    </row>
    <row r="64" spans="1:13" ht="9" customHeight="1" x14ac:dyDescent="0.15">
      <c r="A64" s="331" t="s">
        <v>31</v>
      </c>
      <c r="B64" s="332"/>
      <c r="C64" s="125">
        <v>191</v>
      </c>
      <c r="D64" s="141">
        <f t="shared" si="5"/>
        <v>0</v>
      </c>
      <c r="E64" s="146">
        <v>0</v>
      </c>
      <c r="F64" s="147">
        <v>0</v>
      </c>
      <c r="G64" s="139"/>
      <c r="H64" s="331" t="s">
        <v>60</v>
      </c>
      <c r="I64" s="332"/>
      <c r="J64" s="125">
        <v>431</v>
      </c>
      <c r="K64" s="141">
        <f t="shared" ref="K64:K71" si="6">SUM(L64,M64)</f>
        <v>0</v>
      </c>
      <c r="L64" s="146">
        <v>0</v>
      </c>
      <c r="M64" s="147">
        <v>0</v>
      </c>
    </row>
    <row r="65" spans="1:13" ht="9" customHeight="1" x14ac:dyDescent="0.15">
      <c r="A65" s="331" t="s">
        <v>32</v>
      </c>
      <c r="B65" s="332"/>
      <c r="C65" s="125">
        <v>201</v>
      </c>
      <c r="D65" s="141">
        <f t="shared" si="5"/>
        <v>0</v>
      </c>
      <c r="E65" s="146">
        <v>0</v>
      </c>
      <c r="F65" s="147">
        <v>0</v>
      </c>
      <c r="G65" s="139"/>
      <c r="H65" s="335" t="s">
        <v>218</v>
      </c>
      <c r="I65" s="336"/>
      <c r="J65" s="179">
        <v>441</v>
      </c>
      <c r="K65" s="141">
        <f t="shared" si="6"/>
        <v>0</v>
      </c>
      <c r="L65" s="146">
        <v>0</v>
      </c>
      <c r="M65" s="147">
        <v>0</v>
      </c>
    </row>
    <row r="66" spans="1:13" s="139" customFormat="1" ht="18" customHeight="1" x14ac:dyDescent="0.15">
      <c r="A66" s="185" t="s">
        <v>219</v>
      </c>
      <c r="B66" s="186"/>
      <c r="C66" s="125">
        <v>211</v>
      </c>
      <c r="D66" s="141">
        <f t="shared" si="5"/>
        <v>0</v>
      </c>
      <c r="E66" s="146">
        <v>0</v>
      </c>
      <c r="F66" s="147">
        <v>0</v>
      </c>
      <c r="H66" s="335" t="s">
        <v>222</v>
      </c>
      <c r="I66" s="336"/>
      <c r="J66" s="179">
        <v>442</v>
      </c>
      <c r="K66" s="141">
        <f t="shared" si="6"/>
        <v>0</v>
      </c>
      <c r="L66" s="146">
        <v>0</v>
      </c>
      <c r="M66" s="147">
        <v>0</v>
      </c>
    </row>
    <row r="67" spans="1:13" s="139" customFormat="1" ht="9" customHeight="1" x14ac:dyDescent="0.15">
      <c r="A67" s="185" t="s">
        <v>103</v>
      </c>
      <c r="B67" s="186"/>
      <c r="C67" s="125"/>
      <c r="D67" s="141">
        <f>SUM(D68:D80,K35:K36)</f>
        <v>4980</v>
      </c>
      <c r="E67" s="141">
        <f>SUM(E68:E80,L35:L36)</f>
        <v>1720</v>
      </c>
      <c r="F67" s="181">
        <f>SUM(F68:F80,M35:M36)</f>
        <v>3260</v>
      </c>
      <c r="H67" s="338" t="s">
        <v>61</v>
      </c>
      <c r="I67" s="339"/>
      <c r="J67" s="125">
        <v>443</v>
      </c>
      <c r="K67" s="141">
        <f t="shared" si="6"/>
        <v>0</v>
      </c>
      <c r="L67" s="146">
        <v>0</v>
      </c>
      <c r="M67" s="147">
        <v>0</v>
      </c>
    </row>
    <row r="68" spans="1:13" ht="9" customHeight="1" x14ac:dyDescent="0.15">
      <c r="A68" s="331" t="s">
        <v>33</v>
      </c>
      <c r="B68" s="332"/>
      <c r="C68" s="125">
        <v>221</v>
      </c>
      <c r="D68" s="141">
        <f t="shared" ref="D68:D80" si="7">SUM(E68,F68)</f>
        <v>0</v>
      </c>
      <c r="E68" s="146">
        <v>0</v>
      </c>
      <c r="F68" s="147">
        <v>0</v>
      </c>
      <c r="G68" s="139"/>
      <c r="H68" s="331" t="s">
        <v>88</v>
      </c>
      <c r="I68" s="332"/>
      <c r="J68" s="125">
        <v>444</v>
      </c>
      <c r="K68" s="141">
        <f t="shared" si="6"/>
        <v>696</v>
      </c>
      <c r="L68" s="146">
        <v>148</v>
      </c>
      <c r="M68" s="147">
        <v>548</v>
      </c>
    </row>
    <row r="69" spans="1:13" ht="9" customHeight="1" x14ac:dyDescent="0.15">
      <c r="A69" s="331" t="s">
        <v>34</v>
      </c>
      <c r="B69" s="332"/>
      <c r="C69" s="125">
        <v>222</v>
      </c>
      <c r="D69" s="141">
        <f t="shared" si="7"/>
        <v>0</v>
      </c>
      <c r="E69" s="146">
        <v>0</v>
      </c>
      <c r="F69" s="147">
        <v>0</v>
      </c>
      <c r="G69" s="139"/>
      <c r="H69" s="338" t="s">
        <v>62</v>
      </c>
      <c r="I69" s="339"/>
      <c r="J69" s="125">
        <v>451</v>
      </c>
      <c r="K69" s="141">
        <f t="shared" si="6"/>
        <v>0</v>
      </c>
      <c r="L69" s="146">
        <v>0</v>
      </c>
      <c r="M69" s="147">
        <v>0</v>
      </c>
    </row>
    <row r="70" spans="1:13" ht="9" customHeight="1" x14ac:dyDescent="0.15">
      <c r="A70" s="338" t="s">
        <v>35</v>
      </c>
      <c r="B70" s="339"/>
      <c r="C70" s="125">
        <v>231</v>
      </c>
      <c r="D70" s="141">
        <f t="shared" si="7"/>
        <v>0</v>
      </c>
      <c r="E70" s="146">
        <v>0</v>
      </c>
      <c r="F70" s="147">
        <v>0</v>
      </c>
      <c r="G70" s="139"/>
      <c r="H70" s="335" t="s">
        <v>220</v>
      </c>
      <c r="I70" s="336"/>
      <c r="J70" s="179">
        <v>461</v>
      </c>
      <c r="K70" s="141">
        <f t="shared" si="6"/>
        <v>129</v>
      </c>
      <c r="L70" s="146">
        <v>92</v>
      </c>
      <c r="M70" s="147">
        <v>37</v>
      </c>
    </row>
    <row r="71" spans="1:13" s="139" customFormat="1" ht="9" customHeight="1" x14ac:dyDescent="0.15">
      <c r="A71" s="338" t="s">
        <v>36</v>
      </c>
      <c r="B71" s="339"/>
      <c r="C71" s="125">
        <v>241</v>
      </c>
      <c r="D71" s="141">
        <f t="shared" si="7"/>
        <v>1479</v>
      </c>
      <c r="E71" s="146">
        <v>104</v>
      </c>
      <c r="F71" s="147">
        <v>1375</v>
      </c>
      <c r="H71" s="331" t="s">
        <v>89</v>
      </c>
      <c r="I71" s="332"/>
      <c r="J71" s="125">
        <v>471</v>
      </c>
      <c r="K71" s="141">
        <f t="shared" si="6"/>
        <v>746</v>
      </c>
      <c r="L71" s="146"/>
      <c r="M71" s="147">
        <v>746</v>
      </c>
    </row>
    <row r="72" spans="1:13" ht="9" customHeight="1" x14ac:dyDescent="0.15">
      <c r="A72" s="338" t="s">
        <v>37</v>
      </c>
      <c r="B72" s="339"/>
      <c r="C72" s="125">
        <v>251</v>
      </c>
      <c r="D72" s="141">
        <f t="shared" si="7"/>
        <v>0</v>
      </c>
      <c r="E72" s="146">
        <v>0</v>
      </c>
      <c r="F72" s="147">
        <v>0</v>
      </c>
      <c r="G72" s="139"/>
      <c r="H72" s="331" t="s">
        <v>102</v>
      </c>
      <c r="I72" s="332"/>
      <c r="J72" s="125"/>
      <c r="K72" s="141">
        <f>SUM(K73:K79)</f>
        <v>4005</v>
      </c>
      <c r="L72" s="141">
        <f>SUM(L73:L79)</f>
        <v>2025</v>
      </c>
      <c r="M72" s="181">
        <f>SUM(M73:M79)</f>
        <v>1980</v>
      </c>
    </row>
    <row r="73" spans="1:13" ht="9" customHeight="1" x14ac:dyDescent="0.15">
      <c r="A73" s="185" t="s">
        <v>38</v>
      </c>
      <c r="B73" s="186"/>
      <c r="C73" s="125">
        <v>252</v>
      </c>
      <c r="D73" s="141">
        <f t="shared" si="7"/>
        <v>1838</v>
      </c>
      <c r="E73" s="146">
        <v>732</v>
      </c>
      <c r="F73" s="147">
        <v>1106</v>
      </c>
      <c r="G73" s="139"/>
      <c r="H73" s="338" t="s">
        <v>63</v>
      </c>
      <c r="I73" s="339"/>
      <c r="J73" s="125">
        <v>481</v>
      </c>
      <c r="K73" s="141">
        <f t="shared" ref="K73:K81" si="8">SUM(L73,M73)</f>
        <v>535</v>
      </c>
      <c r="L73" s="146">
        <v>535</v>
      </c>
      <c r="M73" s="147">
        <v>0</v>
      </c>
    </row>
    <row r="74" spans="1:13" ht="9" customHeight="1" x14ac:dyDescent="0.15">
      <c r="A74" s="331" t="s">
        <v>85</v>
      </c>
      <c r="B74" s="332"/>
      <c r="C74" s="125">
        <v>253</v>
      </c>
      <c r="D74" s="141">
        <f t="shared" si="7"/>
        <v>826</v>
      </c>
      <c r="E74" s="146">
        <v>441</v>
      </c>
      <c r="F74" s="147">
        <v>385</v>
      </c>
      <c r="G74" s="139"/>
      <c r="H74" s="333" t="s">
        <v>92</v>
      </c>
      <c r="I74" s="334"/>
      <c r="J74" s="138">
        <v>491</v>
      </c>
      <c r="K74" s="141">
        <f t="shared" si="8"/>
        <v>107</v>
      </c>
      <c r="L74" s="146">
        <v>107</v>
      </c>
      <c r="M74" s="147">
        <v>0</v>
      </c>
    </row>
    <row r="75" spans="1:13" ht="9" customHeight="1" x14ac:dyDescent="0.15">
      <c r="A75" s="185" t="s">
        <v>39</v>
      </c>
      <c r="B75" s="186"/>
      <c r="C75" s="125">
        <v>254</v>
      </c>
      <c r="D75" s="141">
        <f t="shared" si="7"/>
        <v>11</v>
      </c>
      <c r="E75" s="146">
        <v>2</v>
      </c>
      <c r="F75" s="147">
        <v>9</v>
      </c>
      <c r="G75" s="139"/>
      <c r="H75" s="335" t="s">
        <v>64</v>
      </c>
      <c r="I75" s="336"/>
      <c r="J75" s="179">
        <v>501</v>
      </c>
      <c r="K75" s="141">
        <f t="shared" si="8"/>
        <v>16</v>
      </c>
      <c r="L75" s="146">
        <v>0</v>
      </c>
      <c r="M75" s="147">
        <v>16</v>
      </c>
    </row>
    <row r="76" spans="1:13" ht="9" customHeight="1" x14ac:dyDescent="0.15">
      <c r="A76" s="185" t="s">
        <v>40</v>
      </c>
      <c r="B76" s="186"/>
      <c r="C76" s="125">
        <v>255</v>
      </c>
      <c r="D76" s="141">
        <f t="shared" si="7"/>
        <v>0</v>
      </c>
      <c r="E76" s="146">
        <v>0</v>
      </c>
      <c r="F76" s="147">
        <v>0</v>
      </c>
      <c r="G76" s="139"/>
      <c r="H76" s="337" t="s">
        <v>78</v>
      </c>
      <c r="I76" s="334"/>
      <c r="J76" s="138">
        <v>511</v>
      </c>
      <c r="K76" s="141">
        <f t="shared" si="8"/>
        <v>322</v>
      </c>
      <c r="L76" s="146">
        <v>286</v>
      </c>
      <c r="M76" s="147">
        <v>36</v>
      </c>
    </row>
    <row r="77" spans="1:13" ht="9" customHeight="1" x14ac:dyDescent="0.15">
      <c r="A77" s="185" t="s">
        <v>86</v>
      </c>
      <c r="B77" s="186"/>
      <c r="C77" s="125">
        <v>256</v>
      </c>
      <c r="D77" s="141">
        <f t="shared" si="7"/>
        <v>0</v>
      </c>
      <c r="E77" s="146">
        <v>0</v>
      </c>
      <c r="F77" s="147">
        <v>0</v>
      </c>
      <c r="G77" s="139"/>
      <c r="H77" s="331" t="s">
        <v>65</v>
      </c>
      <c r="I77" s="332"/>
      <c r="J77" s="125">
        <v>512</v>
      </c>
      <c r="K77" s="141">
        <f t="shared" si="8"/>
        <v>307</v>
      </c>
      <c r="L77" s="146">
        <v>307</v>
      </c>
      <c r="M77" s="147">
        <v>0</v>
      </c>
    </row>
    <row r="78" spans="1:13" ht="9" customHeight="1" x14ac:dyDescent="0.15">
      <c r="A78" s="338" t="s">
        <v>41</v>
      </c>
      <c r="B78" s="339"/>
      <c r="C78" s="125">
        <v>261</v>
      </c>
      <c r="D78" s="141">
        <f t="shared" si="7"/>
        <v>385</v>
      </c>
      <c r="E78" s="146">
        <v>0</v>
      </c>
      <c r="F78" s="147">
        <v>385</v>
      </c>
      <c r="G78" s="139"/>
      <c r="H78" s="338" t="s">
        <v>66</v>
      </c>
      <c r="I78" s="339"/>
      <c r="J78" s="125">
        <v>521</v>
      </c>
      <c r="K78" s="141">
        <f t="shared" si="8"/>
        <v>1000</v>
      </c>
      <c r="L78" s="146">
        <v>720</v>
      </c>
      <c r="M78" s="147">
        <v>280</v>
      </c>
    </row>
    <row r="79" spans="1:13" ht="9" customHeight="1" x14ac:dyDescent="0.15">
      <c r="A79" s="338" t="s">
        <v>42</v>
      </c>
      <c r="B79" s="339"/>
      <c r="C79" s="125">
        <v>262</v>
      </c>
      <c r="D79" s="141">
        <f t="shared" si="7"/>
        <v>441</v>
      </c>
      <c r="E79" s="146">
        <v>441</v>
      </c>
      <c r="F79" s="147">
        <v>0</v>
      </c>
      <c r="G79" s="139"/>
      <c r="H79" s="338" t="s">
        <v>67</v>
      </c>
      <c r="I79" s="339"/>
      <c r="J79" s="125">
        <v>531</v>
      </c>
      <c r="K79" s="141">
        <f t="shared" si="8"/>
        <v>1718</v>
      </c>
      <c r="L79" s="146">
        <v>70</v>
      </c>
      <c r="M79" s="147">
        <v>1648</v>
      </c>
    </row>
    <row r="80" spans="1:13" ht="9" customHeight="1" x14ac:dyDescent="0.15">
      <c r="A80" s="342" t="s">
        <v>68</v>
      </c>
      <c r="B80" s="343"/>
      <c r="C80" s="180">
        <v>263</v>
      </c>
      <c r="D80" s="143">
        <f t="shared" si="7"/>
        <v>0</v>
      </c>
      <c r="E80" s="142">
        <v>0</v>
      </c>
      <c r="F80" s="144">
        <v>0</v>
      </c>
      <c r="G80" s="171"/>
      <c r="H80" s="122" t="s">
        <v>99</v>
      </c>
      <c r="I80" s="123"/>
      <c r="J80" s="126">
        <v>541</v>
      </c>
      <c r="K80" s="142">
        <f t="shared" si="8"/>
        <v>814</v>
      </c>
      <c r="L80" s="175">
        <v>719</v>
      </c>
      <c r="M80" s="145">
        <v>95</v>
      </c>
    </row>
    <row r="81" spans="1:13" ht="9" customHeight="1" x14ac:dyDescent="0.15">
      <c r="A81" s="162"/>
      <c r="B81" s="162"/>
      <c r="C81" s="162"/>
      <c r="D81" s="162"/>
      <c r="E81" s="162"/>
      <c r="F81" s="162"/>
      <c r="G81" s="139"/>
      <c r="H81" s="340" t="s">
        <v>221</v>
      </c>
      <c r="I81" s="341"/>
      <c r="J81" s="126"/>
      <c r="K81" s="142">
        <f t="shared" si="8"/>
        <v>0</v>
      </c>
      <c r="L81" s="142">
        <v>0</v>
      </c>
      <c r="M81" s="145">
        <v>0</v>
      </c>
    </row>
    <row r="82" spans="1:13" ht="9.6" customHeight="1" x14ac:dyDescent="0.15">
      <c r="A82" s="329"/>
      <c r="B82" s="330"/>
      <c r="C82" s="188"/>
      <c r="D82" s="112"/>
      <c r="E82" s="42"/>
      <c r="F82" s="42"/>
      <c r="G82" s="4"/>
      <c r="H82" s="161"/>
      <c r="I82" s="160"/>
      <c r="J82" s="160"/>
      <c r="K82" s="112"/>
      <c r="L82" s="42"/>
      <c r="M82" s="42"/>
    </row>
    <row r="83" spans="1:13" ht="9.6" customHeight="1" x14ac:dyDescent="0.15">
      <c r="A83" s="187"/>
      <c r="B83" s="188"/>
      <c r="C83" s="188"/>
      <c r="D83" s="112"/>
      <c r="E83" s="42"/>
      <c r="F83" s="42"/>
      <c r="G83" s="4"/>
      <c r="H83" s="4"/>
    </row>
    <row r="84" spans="1:13" ht="9.6" customHeight="1" x14ac:dyDescent="0.15">
      <c r="A84" s="4"/>
      <c r="B84" s="4"/>
      <c r="C84" s="4"/>
      <c r="D84" s="4"/>
      <c r="E84" s="4"/>
      <c r="F84" s="4"/>
      <c r="G84" s="4"/>
      <c r="H84" s="4"/>
    </row>
    <row r="85" spans="1:13" ht="15.6" customHeight="1" x14ac:dyDescent="0.15">
      <c r="D85" s="1"/>
      <c r="E85" s="1"/>
      <c r="F85" s="1"/>
      <c r="G85" s="4"/>
    </row>
    <row r="86" spans="1:13" ht="15.6" customHeight="1" x14ac:dyDescent="0.15">
      <c r="D86" s="1"/>
      <c r="E86" s="1"/>
      <c r="F86" s="1"/>
    </row>
    <row r="87" spans="1:13" ht="15.6" customHeight="1" x14ac:dyDescent="0.15">
      <c r="D87" s="1"/>
      <c r="E87" s="1"/>
      <c r="F87" s="1"/>
    </row>
    <row r="88" spans="1:13" ht="15.6" customHeight="1" x14ac:dyDescent="0.15">
      <c r="D88" s="1"/>
      <c r="E88" s="1"/>
      <c r="F88" s="1"/>
    </row>
    <row r="89" spans="1:13" ht="15.6" customHeight="1" x14ac:dyDescent="0.15">
      <c r="D89" s="1"/>
      <c r="E89" s="1"/>
      <c r="F89" s="1"/>
    </row>
    <row r="90" spans="1:13" ht="15.6" customHeight="1" x14ac:dyDescent="0.15">
      <c r="D90" s="1"/>
      <c r="E90" s="1"/>
      <c r="F90" s="1"/>
    </row>
    <row r="91" spans="1:13" ht="15.6" customHeight="1" x14ac:dyDescent="0.15">
      <c r="D91" s="1"/>
      <c r="E91" s="1"/>
      <c r="F91" s="1"/>
    </row>
    <row r="92" spans="1:13" ht="15.6" customHeight="1" x14ac:dyDescent="0.15">
      <c r="D92" s="1"/>
      <c r="E92" s="1"/>
      <c r="F92" s="1"/>
    </row>
    <row r="93" spans="1:13" ht="15.6" customHeight="1" x14ac:dyDescent="0.15">
      <c r="D93" s="1"/>
      <c r="E93" s="1"/>
      <c r="F93" s="1"/>
    </row>
    <row r="94" spans="1:13" ht="15.6" customHeight="1" x14ac:dyDescent="0.15">
      <c r="D94" s="1"/>
      <c r="E94" s="1"/>
      <c r="F94" s="1"/>
    </row>
    <row r="95" spans="1:13" ht="15.6" customHeight="1" x14ac:dyDescent="0.15">
      <c r="D95" s="1"/>
      <c r="E95" s="1"/>
      <c r="F95" s="1"/>
    </row>
    <row r="96" spans="1:13" ht="15.6" customHeight="1" x14ac:dyDescent="0.15">
      <c r="D96" s="1"/>
      <c r="E96" s="1"/>
      <c r="F96" s="1"/>
    </row>
    <row r="97" spans="4:6" ht="15.6" customHeight="1" x14ac:dyDescent="0.15">
      <c r="D97" s="1"/>
      <c r="E97" s="1"/>
      <c r="F97" s="1"/>
    </row>
    <row r="98" spans="4:6" ht="15.6" customHeight="1" x14ac:dyDescent="0.15">
      <c r="D98" s="1"/>
      <c r="E98" s="1"/>
      <c r="F98" s="1"/>
    </row>
    <row r="99" spans="4:6" ht="15.6" customHeight="1" x14ac:dyDescent="0.15">
      <c r="D99" s="1"/>
      <c r="E99" s="1"/>
      <c r="F99" s="1"/>
    </row>
    <row r="100" spans="4:6" ht="15.6" customHeight="1" x14ac:dyDescent="0.15">
      <c r="D100" s="1"/>
      <c r="E100" s="1"/>
      <c r="F100" s="1"/>
    </row>
    <row r="101" spans="4:6" ht="21" customHeight="1" x14ac:dyDescent="0.15">
      <c r="D101" s="1"/>
      <c r="E101" s="1"/>
      <c r="F101" s="1"/>
    </row>
    <row r="102" spans="4:6" ht="15.6" customHeight="1" x14ac:dyDescent="0.15">
      <c r="D102" s="1"/>
      <c r="E102" s="1"/>
      <c r="F102" s="1"/>
    </row>
    <row r="103" spans="4:6" ht="15.6" customHeight="1" x14ac:dyDescent="0.15">
      <c r="D103" s="1"/>
      <c r="E103" s="1"/>
      <c r="F103" s="1"/>
    </row>
    <row r="104" spans="4:6" ht="15.6" customHeight="1" x14ac:dyDescent="0.15">
      <c r="D104" s="1"/>
      <c r="E104" s="1"/>
      <c r="F104" s="1"/>
    </row>
    <row r="105" spans="4:6" ht="15.6" customHeight="1" x14ac:dyDescent="0.15">
      <c r="D105" s="1"/>
      <c r="E105" s="1"/>
      <c r="F105" s="1"/>
    </row>
    <row r="106" spans="4:6" ht="15.6" customHeight="1" x14ac:dyDescent="0.15">
      <c r="D106" s="1"/>
      <c r="E106" s="1"/>
      <c r="F106" s="1"/>
    </row>
    <row r="107" spans="4:6" ht="15.6" customHeight="1" x14ac:dyDescent="0.15">
      <c r="D107" s="1"/>
      <c r="E107" s="1"/>
      <c r="F107" s="1"/>
    </row>
    <row r="108" spans="4:6" ht="15.6" customHeight="1" x14ac:dyDescent="0.15">
      <c r="D108" s="1"/>
      <c r="E108" s="1"/>
      <c r="F108" s="1"/>
    </row>
    <row r="109" spans="4:6" ht="15.6" customHeight="1" x14ac:dyDescent="0.15">
      <c r="D109" s="1"/>
      <c r="E109" s="1"/>
      <c r="F109" s="1"/>
    </row>
    <row r="110" spans="4:6" ht="15.6" customHeight="1" x14ac:dyDescent="0.15">
      <c r="D110" s="1"/>
      <c r="E110" s="1"/>
      <c r="F110" s="1"/>
    </row>
    <row r="111" spans="4:6" ht="15.6" customHeight="1" x14ac:dyDescent="0.15">
      <c r="D111" s="1"/>
      <c r="E111" s="1"/>
      <c r="F111" s="1"/>
    </row>
    <row r="112" spans="4:6" ht="15.6" customHeight="1" x14ac:dyDescent="0.15">
      <c r="D112" s="1"/>
      <c r="E112" s="1"/>
      <c r="F112" s="1"/>
    </row>
    <row r="113" spans="4:6" ht="15.6" customHeight="1" x14ac:dyDescent="0.15">
      <c r="D113" s="1"/>
      <c r="E113" s="1"/>
      <c r="F113" s="1"/>
    </row>
    <row r="114" spans="4:6" ht="15.6" customHeight="1" x14ac:dyDescent="0.15">
      <c r="D114" s="1"/>
      <c r="E114" s="1"/>
      <c r="F114" s="1"/>
    </row>
    <row r="115" spans="4:6" ht="15.6" customHeight="1" x14ac:dyDescent="0.15">
      <c r="D115" s="1"/>
      <c r="E115" s="1"/>
      <c r="F115" s="1"/>
    </row>
    <row r="116" spans="4:6" ht="15.6" customHeight="1" x14ac:dyDescent="0.15">
      <c r="D116" s="1"/>
      <c r="E116" s="1"/>
      <c r="F116" s="1"/>
    </row>
    <row r="117" spans="4:6" ht="15.6" customHeight="1" x14ac:dyDescent="0.15">
      <c r="D117" s="1"/>
      <c r="E117" s="1"/>
      <c r="F117" s="1"/>
    </row>
    <row r="118" spans="4:6" ht="15.6" customHeight="1" x14ac:dyDescent="0.15">
      <c r="D118" s="1"/>
      <c r="E118" s="1"/>
      <c r="F118" s="1"/>
    </row>
    <row r="119" spans="4:6" ht="15.6" customHeight="1" x14ac:dyDescent="0.15">
      <c r="D119" s="1"/>
      <c r="E119" s="1"/>
      <c r="F119" s="1"/>
    </row>
    <row r="120" spans="4:6" ht="20.25" customHeight="1" x14ac:dyDescent="0.15">
      <c r="D120" s="1"/>
      <c r="E120" s="1"/>
      <c r="F120" s="1"/>
    </row>
    <row r="121" spans="4:6" ht="15.6" customHeight="1" x14ac:dyDescent="0.15">
      <c r="D121" s="1"/>
      <c r="E121" s="1"/>
      <c r="F121" s="1"/>
    </row>
    <row r="122" spans="4:6" ht="15.6" customHeight="1" x14ac:dyDescent="0.15">
      <c r="D122" s="1"/>
      <c r="E122" s="1"/>
      <c r="F122" s="1"/>
    </row>
    <row r="123" spans="4:6" ht="15.6" customHeight="1" x14ac:dyDescent="0.15">
      <c r="D123" s="1"/>
      <c r="E123" s="1"/>
      <c r="F123" s="1"/>
    </row>
    <row r="124" spans="4:6" ht="15.6" customHeight="1" x14ac:dyDescent="0.15">
      <c r="D124" s="1"/>
      <c r="E124" s="1"/>
      <c r="F124" s="1"/>
    </row>
    <row r="125" spans="4:6" ht="15.6" customHeight="1" x14ac:dyDescent="0.15">
      <c r="D125" s="1"/>
      <c r="E125" s="1"/>
      <c r="F125" s="1"/>
    </row>
    <row r="126" spans="4:6" ht="15.6" customHeight="1" x14ac:dyDescent="0.15">
      <c r="D126" s="1"/>
      <c r="E126" s="1"/>
      <c r="F126" s="1"/>
    </row>
    <row r="127" spans="4:6" ht="15.6" customHeight="1" x14ac:dyDescent="0.15">
      <c r="D127" s="1"/>
      <c r="E127" s="1"/>
      <c r="F127" s="1"/>
    </row>
    <row r="128" spans="4:6" ht="15.6" customHeight="1" x14ac:dyDescent="0.15">
      <c r="D128" s="1"/>
      <c r="E128" s="1"/>
      <c r="F128" s="1"/>
    </row>
    <row r="129" spans="4:6" ht="15.6" customHeight="1" x14ac:dyDescent="0.15">
      <c r="D129" s="1"/>
      <c r="E129" s="1"/>
      <c r="F129" s="1"/>
    </row>
  </sheetData>
  <mergeCells count="113">
    <mergeCell ref="A11:B13"/>
    <mergeCell ref="H11:H13"/>
    <mergeCell ref="J11:K11"/>
    <mergeCell ref="J12:K12"/>
    <mergeCell ref="J13:K13"/>
    <mergeCell ref="A14:A19"/>
    <mergeCell ref="B14:B16"/>
    <mergeCell ref="B17:B19"/>
    <mergeCell ref="A1:G1"/>
    <mergeCell ref="A3:E3"/>
    <mergeCell ref="A6:D6"/>
    <mergeCell ref="H6:J6"/>
    <mergeCell ref="A10:B10"/>
    <mergeCell ref="C10:D10"/>
    <mergeCell ref="J10:K10"/>
    <mergeCell ref="A20:B22"/>
    <mergeCell ref="H20:K20"/>
    <mergeCell ref="J21:K21"/>
    <mergeCell ref="H22:H24"/>
    <mergeCell ref="J22:K22"/>
    <mergeCell ref="A23:B25"/>
    <mergeCell ref="J23:K23"/>
    <mergeCell ref="J24:K24"/>
    <mergeCell ref="H25:H27"/>
    <mergeCell ref="J25:K25"/>
    <mergeCell ref="A33:E33"/>
    <mergeCell ref="A34:B34"/>
    <mergeCell ref="H34:I34"/>
    <mergeCell ref="A35:B35"/>
    <mergeCell ref="H35:I35"/>
    <mergeCell ref="H36:I36"/>
    <mergeCell ref="A26:B28"/>
    <mergeCell ref="J26:K26"/>
    <mergeCell ref="J27:K27"/>
    <mergeCell ref="H28:H30"/>
    <mergeCell ref="J28:K28"/>
    <mergeCell ref="A29:B31"/>
    <mergeCell ref="J29:K29"/>
    <mergeCell ref="J30:K30"/>
    <mergeCell ref="H40:I40"/>
    <mergeCell ref="A41:B41"/>
    <mergeCell ref="H41:I41"/>
    <mergeCell ref="H42:I42"/>
    <mergeCell ref="H43:I43"/>
    <mergeCell ref="A44:B44"/>
    <mergeCell ref="A37:B37"/>
    <mergeCell ref="H37:I37"/>
    <mergeCell ref="A38:B38"/>
    <mergeCell ref="H38:I38"/>
    <mergeCell ref="A39:B39"/>
    <mergeCell ref="H39:I39"/>
    <mergeCell ref="A50:B50"/>
    <mergeCell ref="H50:I50"/>
    <mergeCell ref="A51:B51"/>
    <mergeCell ref="H51:I51"/>
    <mergeCell ref="H48:I48"/>
    <mergeCell ref="A52:B52"/>
    <mergeCell ref="H52:I52"/>
    <mergeCell ref="A45:B45"/>
    <mergeCell ref="H44:I44"/>
    <mergeCell ref="A46:B46"/>
    <mergeCell ref="A47:B47"/>
    <mergeCell ref="A48:B48"/>
    <mergeCell ref="A49:B49"/>
    <mergeCell ref="A58:B58"/>
    <mergeCell ref="H58:I58"/>
    <mergeCell ref="A59:B59"/>
    <mergeCell ref="H59:I59"/>
    <mergeCell ref="A60:B60"/>
    <mergeCell ref="H60:I60"/>
    <mergeCell ref="H53:I53"/>
    <mergeCell ref="A54:B54"/>
    <mergeCell ref="A55:B55"/>
    <mergeCell ref="A56:B56"/>
    <mergeCell ref="H56:I56"/>
    <mergeCell ref="A57:B57"/>
    <mergeCell ref="H57:I57"/>
    <mergeCell ref="H54:I54"/>
    <mergeCell ref="A64:B64"/>
    <mergeCell ref="H64:I64"/>
    <mergeCell ref="A65:B65"/>
    <mergeCell ref="H65:I65"/>
    <mergeCell ref="H66:I66"/>
    <mergeCell ref="H67:I67"/>
    <mergeCell ref="A61:B61"/>
    <mergeCell ref="H61:I61"/>
    <mergeCell ref="A62:B62"/>
    <mergeCell ref="H62:I62"/>
    <mergeCell ref="A63:B63"/>
    <mergeCell ref="H63:I63"/>
    <mergeCell ref="A82:B82"/>
    <mergeCell ref="A74:B74"/>
    <mergeCell ref="H74:I74"/>
    <mergeCell ref="H75:I75"/>
    <mergeCell ref="H76:I76"/>
    <mergeCell ref="A68:B68"/>
    <mergeCell ref="H68:I68"/>
    <mergeCell ref="A69:B69"/>
    <mergeCell ref="H69:I69"/>
    <mergeCell ref="A70:B70"/>
    <mergeCell ref="H70:I70"/>
    <mergeCell ref="H81:I81"/>
    <mergeCell ref="H77:I77"/>
    <mergeCell ref="A78:B78"/>
    <mergeCell ref="H78:I78"/>
    <mergeCell ref="A79:B79"/>
    <mergeCell ref="A80:B80"/>
    <mergeCell ref="H79:I79"/>
    <mergeCell ref="A71:B71"/>
    <mergeCell ref="H71:I71"/>
    <mergeCell ref="A72:B72"/>
    <mergeCell ref="H72:I72"/>
    <mergeCell ref="H73:I73"/>
  </mergeCells>
  <phoneticPr fontId="2"/>
  <pageMargins left="0.78740157480314965" right="0.78740157480314965" top="0.39370078740157483" bottom="0.39370078740157483" header="0.51181102362204722" footer="0.19685039370078741"/>
  <pageSetup paperSize="9" firstPageNumber="434" orientation="portrait" useFirstPageNumber="1" horizontalDpi="300" verticalDpi="300" r:id="rId1"/>
  <headerFooter scaleWithDoc="0" alignWithMargins="0">
    <oddFooter>&amp;C- &amp;[434 -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7"/>
  <sheetViews>
    <sheetView zoomScale="310" zoomScaleNormal="310" zoomScaleSheetLayoutView="130" workbookViewId="0">
      <selection activeCell="M18" sqref="M18"/>
    </sheetView>
  </sheetViews>
  <sheetFormatPr defaultColWidth="8.625" defaultRowHeight="15.6" customHeight="1" x14ac:dyDescent="0.15"/>
  <cols>
    <col min="1" max="1" width="6.5" style="1" customWidth="1"/>
    <col min="2" max="2" width="8.625" style="1" customWidth="1"/>
    <col min="3" max="3" width="3.375" style="1" customWidth="1"/>
    <col min="4" max="4" width="7.5" style="3" customWidth="1"/>
    <col min="5" max="5" width="8.625" style="3" customWidth="1"/>
    <col min="6" max="6" width="7.5" style="3" customWidth="1"/>
    <col min="7" max="7" width="1.75" style="1" customWidth="1"/>
    <col min="8" max="8" width="6.625" style="1" customWidth="1"/>
    <col min="9" max="9" width="8.625" style="1" customWidth="1"/>
    <col min="10" max="10" width="3.25" style="1" customWidth="1"/>
    <col min="11" max="11" width="7.5" style="1" customWidth="1"/>
    <col min="12" max="12" width="9.125" style="1" customWidth="1"/>
    <col min="13" max="13" width="7.5" style="1" customWidth="1"/>
    <col min="14" max="16384" width="8.625" style="1"/>
  </cols>
  <sheetData>
    <row r="1" spans="1:13" ht="24.95" customHeight="1" x14ac:dyDescent="0.15">
      <c r="A1" s="393"/>
      <c r="B1" s="393"/>
      <c r="C1" s="393"/>
      <c r="D1" s="393"/>
      <c r="E1" s="393"/>
      <c r="F1" s="393"/>
      <c r="G1" s="393"/>
    </row>
    <row r="2" spans="1:13" ht="3.95" customHeight="1" x14ac:dyDescent="0.15">
      <c r="A2" s="248"/>
      <c r="B2" s="248"/>
      <c r="C2" s="248"/>
      <c r="D2" s="248"/>
      <c r="E2" s="248"/>
      <c r="F2" s="248"/>
      <c r="G2" s="248"/>
    </row>
    <row r="3" spans="1:13" ht="19.5" customHeight="1" x14ac:dyDescent="0.15">
      <c r="A3" s="379" t="s">
        <v>276</v>
      </c>
      <c r="B3" s="379"/>
      <c r="C3" s="379"/>
      <c r="D3" s="379"/>
      <c r="E3" s="379"/>
      <c r="F3" s="2"/>
      <c r="G3" s="3"/>
    </row>
    <row r="4" spans="1:13" ht="3.95" customHeight="1" x14ac:dyDescent="0.15">
      <c r="A4" s="8"/>
      <c r="B4" s="8"/>
      <c r="C4" s="8"/>
      <c r="D4" s="8"/>
      <c r="E4" s="8"/>
      <c r="F4" s="2"/>
      <c r="G4" s="3"/>
    </row>
    <row r="5" spans="1:13" ht="9.6" customHeight="1" x14ac:dyDescent="0.15">
      <c r="A5" s="127"/>
      <c r="B5" s="127"/>
      <c r="C5" s="127"/>
      <c r="D5" s="128"/>
      <c r="E5" s="128" t="s">
        <v>270</v>
      </c>
      <c r="F5" s="128"/>
      <c r="G5" s="128"/>
      <c r="H5" s="127"/>
      <c r="I5" s="127"/>
      <c r="J5" s="127"/>
      <c r="K5" s="128"/>
      <c r="L5" s="128" t="s">
        <v>270</v>
      </c>
      <c r="M5" s="139"/>
    </row>
    <row r="6" spans="1:13" ht="10.5" customHeight="1" x14ac:dyDescent="0.15">
      <c r="A6" s="380" t="s">
        <v>94</v>
      </c>
      <c r="B6" s="380"/>
      <c r="C6" s="380"/>
      <c r="D6" s="380"/>
      <c r="E6" s="128" t="s">
        <v>269</v>
      </c>
      <c r="F6" s="128"/>
      <c r="G6" s="128"/>
      <c r="H6" s="381" t="s">
        <v>95</v>
      </c>
      <c r="I6" s="381"/>
      <c r="J6" s="382"/>
      <c r="K6" s="127"/>
      <c r="L6" s="128" t="s">
        <v>269</v>
      </c>
      <c r="M6" s="139"/>
    </row>
    <row r="7" spans="1:13" ht="9.6" customHeight="1" x14ac:dyDescent="0.15">
      <c r="A7" s="127"/>
      <c r="B7" s="127"/>
      <c r="C7" s="127"/>
      <c r="D7" s="128"/>
      <c r="E7" s="128" t="s">
        <v>104</v>
      </c>
      <c r="F7" s="128"/>
      <c r="G7" s="128"/>
      <c r="H7" s="127"/>
      <c r="I7" s="127"/>
      <c r="J7" s="127"/>
      <c r="K7" s="128"/>
      <c r="L7" s="128" t="s">
        <v>104</v>
      </c>
      <c r="M7" s="139"/>
    </row>
    <row r="8" spans="1:13" ht="9.6" customHeight="1" x14ac:dyDescent="0.15">
      <c r="A8" s="127"/>
      <c r="B8" s="127"/>
      <c r="C8" s="127"/>
      <c r="D8" s="128" t="s">
        <v>237</v>
      </c>
      <c r="E8" s="128" t="s">
        <v>105</v>
      </c>
      <c r="F8" s="128"/>
      <c r="G8" s="128"/>
      <c r="H8" s="127"/>
      <c r="I8" s="127"/>
      <c r="J8" s="127"/>
      <c r="K8" s="128"/>
      <c r="L8" s="128" t="s">
        <v>77</v>
      </c>
      <c r="M8" s="139"/>
    </row>
    <row r="9" spans="1:13" ht="9.6" customHeight="1" x14ac:dyDescent="0.15">
      <c r="A9" s="160"/>
      <c r="B9" s="129"/>
      <c r="C9" s="129"/>
      <c r="D9" s="128"/>
      <c r="E9" s="128"/>
      <c r="F9" s="128"/>
      <c r="G9" s="128"/>
      <c r="H9" s="139"/>
      <c r="I9" s="139"/>
      <c r="J9" s="139"/>
      <c r="K9" s="128"/>
      <c r="L9" s="128"/>
      <c r="M9" s="139"/>
    </row>
    <row r="10" spans="1:13" ht="9.6" customHeight="1" x14ac:dyDescent="0.15">
      <c r="A10" s="383" t="s">
        <v>72</v>
      </c>
      <c r="B10" s="384"/>
      <c r="C10" s="372" t="s">
        <v>7</v>
      </c>
      <c r="D10" s="373"/>
      <c r="E10" s="130" t="s">
        <v>0</v>
      </c>
      <c r="F10" s="163"/>
      <c r="G10" s="128"/>
      <c r="H10" s="131" t="s">
        <v>12</v>
      </c>
      <c r="I10" s="130" t="s">
        <v>11</v>
      </c>
      <c r="J10" s="372" t="s">
        <v>8</v>
      </c>
      <c r="K10" s="373"/>
      <c r="L10" s="130" t="s">
        <v>9</v>
      </c>
      <c r="M10" s="139"/>
    </row>
    <row r="11" spans="1:13" ht="9.6" customHeight="1" x14ac:dyDescent="0.15">
      <c r="A11" s="385" t="s">
        <v>73</v>
      </c>
      <c r="B11" s="386"/>
      <c r="C11" s="132"/>
      <c r="D11" s="251">
        <f>SUM(D14,D17,D20,D23,D26,D29)</f>
        <v>752</v>
      </c>
      <c r="E11" s="167">
        <f>SUM(E14,E17,E20,E23,E26,E29)</f>
        <v>2041676</v>
      </c>
      <c r="F11" s="161"/>
      <c r="G11" s="128"/>
      <c r="H11" s="367" t="s">
        <v>10</v>
      </c>
      <c r="I11" s="170">
        <f>SUM(J11:L11)</f>
        <v>14443</v>
      </c>
      <c r="J11" s="398">
        <v>5281</v>
      </c>
      <c r="K11" s="399"/>
      <c r="L11" s="226">
        <v>9162</v>
      </c>
      <c r="M11" s="139"/>
    </row>
    <row r="12" spans="1:13" ht="9.6" customHeight="1" x14ac:dyDescent="0.15">
      <c r="A12" s="356"/>
      <c r="B12" s="357"/>
      <c r="C12" s="133"/>
      <c r="D12" s="251">
        <f>SUM(D15,D18,D21,D24,D27,D30)</f>
        <v>637</v>
      </c>
      <c r="E12" s="170">
        <f>SUM(E15,E18,E21,E24,E27,E30)</f>
        <v>2019996</v>
      </c>
      <c r="F12" s="161"/>
      <c r="G12" s="128"/>
      <c r="H12" s="368"/>
      <c r="I12" s="168">
        <f>SUM(J12:L12)</f>
        <v>35978</v>
      </c>
      <c r="J12" s="396">
        <v>12942</v>
      </c>
      <c r="K12" s="397"/>
      <c r="L12" s="170">
        <v>23036</v>
      </c>
      <c r="M12" s="139"/>
    </row>
    <row r="13" spans="1:13" ht="9.6" customHeight="1" x14ac:dyDescent="0.15">
      <c r="A13" s="356"/>
      <c r="B13" s="357"/>
      <c r="C13" s="133"/>
      <c r="D13" s="250">
        <f>SUM(D11-D12)</f>
        <v>115</v>
      </c>
      <c r="E13" s="170">
        <f>SUM(E11-E12)</f>
        <v>21680</v>
      </c>
      <c r="F13" s="161"/>
      <c r="G13" s="128"/>
      <c r="H13" s="369"/>
      <c r="I13" s="164">
        <f>SUM(J13:L13)</f>
        <v>-21535</v>
      </c>
      <c r="J13" s="394">
        <f>SUM(J11-J12)</f>
        <v>-7661</v>
      </c>
      <c r="K13" s="395"/>
      <c r="L13" s="164">
        <f>SUM(L11-L12)</f>
        <v>-13874</v>
      </c>
      <c r="M13" s="139"/>
    </row>
    <row r="14" spans="1:13" ht="9.6" customHeight="1" x14ac:dyDescent="0.15">
      <c r="A14" s="356" t="s">
        <v>3</v>
      </c>
      <c r="B14" s="366" t="s">
        <v>6</v>
      </c>
      <c r="C14" s="135"/>
      <c r="D14" s="250">
        <v>314</v>
      </c>
      <c r="E14" s="170">
        <v>1770371</v>
      </c>
      <c r="F14" s="161"/>
      <c r="G14" s="128"/>
      <c r="H14" s="139"/>
      <c r="I14" s="139"/>
      <c r="J14" s="139"/>
      <c r="K14" s="139"/>
      <c r="L14" s="139"/>
      <c r="M14" s="139"/>
    </row>
    <row r="15" spans="1:13" ht="9.6" customHeight="1" x14ac:dyDescent="0.15">
      <c r="A15" s="356"/>
      <c r="B15" s="366"/>
      <c r="C15" s="135"/>
      <c r="D15" s="250">
        <v>323</v>
      </c>
      <c r="E15" s="170">
        <v>1816202</v>
      </c>
      <c r="F15" s="161"/>
      <c r="G15" s="128"/>
      <c r="H15" s="139"/>
      <c r="I15" s="139"/>
      <c r="J15" s="139"/>
      <c r="K15" s="139"/>
      <c r="L15" s="139"/>
      <c r="M15" s="139"/>
    </row>
    <row r="16" spans="1:13" ht="9.6" customHeight="1" x14ac:dyDescent="0.15">
      <c r="A16" s="356"/>
      <c r="B16" s="366"/>
      <c r="C16" s="135"/>
      <c r="D16" s="250">
        <f>SUM(D14-D15)</f>
        <v>-9</v>
      </c>
      <c r="E16" s="170">
        <f>SUM(E14-E15)</f>
        <v>-45831</v>
      </c>
      <c r="F16" s="161"/>
      <c r="G16" s="128"/>
      <c r="H16" s="139"/>
      <c r="I16" s="139"/>
      <c r="J16" s="139"/>
      <c r="K16" s="139"/>
      <c r="L16" s="139"/>
      <c r="M16" s="139"/>
    </row>
    <row r="17" spans="1:13" ht="9.6" customHeight="1" x14ac:dyDescent="0.15">
      <c r="A17" s="365"/>
      <c r="B17" s="366" t="s">
        <v>5</v>
      </c>
      <c r="C17" s="135"/>
      <c r="D17" s="250">
        <v>399</v>
      </c>
      <c r="E17" s="170">
        <v>184881</v>
      </c>
      <c r="F17" s="161"/>
      <c r="G17" s="128"/>
      <c r="H17" s="139"/>
      <c r="I17" s="139"/>
      <c r="J17" s="139"/>
      <c r="K17" s="128"/>
      <c r="L17" s="128" t="s">
        <v>270</v>
      </c>
      <c r="M17" s="139"/>
    </row>
    <row r="18" spans="1:13" ht="9.6" customHeight="1" x14ac:dyDescent="0.15">
      <c r="A18" s="365"/>
      <c r="B18" s="366"/>
      <c r="C18" s="135"/>
      <c r="D18" s="250">
        <v>285</v>
      </c>
      <c r="E18" s="170">
        <v>132922</v>
      </c>
      <c r="F18" s="161"/>
      <c r="G18" s="128"/>
      <c r="H18" s="139"/>
      <c r="I18" s="139"/>
      <c r="J18" s="139"/>
      <c r="K18" s="128"/>
      <c r="L18" s="128" t="s">
        <v>269</v>
      </c>
      <c r="M18" s="139"/>
    </row>
    <row r="19" spans="1:13" ht="9.6" customHeight="1" x14ac:dyDescent="0.15">
      <c r="A19" s="365"/>
      <c r="B19" s="366"/>
      <c r="C19" s="135"/>
      <c r="D19" s="250">
        <f>SUM(D17-D18)</f>
        <v>114</v>
      </c>
      <c r="E19" s="170">
        <f>SUM(E17-E18)</f>
        <v>51959</v>
      </c>
      <c r="F19" s="161"/>
      <c r="G19" s="128"/>
      <c r="H19" s="139"/>
      <c r="I19" s="139"/>
      <c r="J19" s="139"/>
      <c r="K19" s="128"/>
      <c r="L19" s="128" t="s">
        <v>104</v>
      </c>
      <c r="M19" s="139"/>
    </row>
    <row r="20" spans="1:13" ht="11.1" customHeight="1" x14ac:dyDescent="0.15">
      <c r="A20" s="365" t="s">
        <v>4</v>
      </c>
      <c r="B20" s="357"/>
      <c r="C20" s="133"/>
      <c r="D20" s="250">
        <v>0</v>
      </c>
      <c r="E20" s="170">
        <v>0</v>
      </c>
      <c r="F20" s="161"/>
      <c r="G20" s="128"/>
      <c r="H20" s="371" t="s">
        <v>96</v>
      </c>
      <c r="I20" s="371"/>
      <c r="J20" s="371"/>
      <c r="K20" s="371"/>
      <c r="L20" s="128"/>
      <c r="M20" s="139"/>
    </row>
    <row r="21" spans="1:13" ht="9.6" customHeight="1" x14ac:dyDescent="0.15">
      <c r="A21" s="365"/>
      <c r="B21" s="357"/>
      <c r="C21" s="133"/>
      <c r="D21" s="250">
        <v>0</v>
      </c>
      <c r="E21" s="170">
        <v>0</v>
      </c>
      <c r="F21" s="161"/>
      <c r="G21" s="128"/>
      <c r="H21" s="165"/>
      <c r="I21" s="130" t="s">
        <v>71</v>
      </c>
      <c r="J21" s="372" t="s">
        <v>69</v>
      </c>
      <c r="K21" s="373"/>
      <c r="L21" s="130" t="s">
        <v>70</v>
      </c>
      <c r="M21" s="139"/>
    </row>
    <row r="22" spans="1:13" ht="9.6" customHeight="1" x14ac:dyDescent="0.15">
      <c r="A22" s="365"/>
      <c r="B22" s="357"/>
      <c r="C22" s="133"/>
      <c r="D22" s="250">
        <f>SUM(D20-D21)</f>
        <v>0</v>
      </c>
      <c r="E22" s="170">
        <f>SUM(E20-E21)</f>
        <v>0</v>
      </c>
      <c r="F22" s="161"/>
      <c r="G22" s="128"/>
      <c r="H22" s="374" t="s">
        <v>79</v>
      </c>
      <c r="I22" s="166">
        <f t="shared" ref="I22:I30" si="0">SUM(J22:L22)</f>
        <v>0</v>
      </c>
      <c r="J22" s="400">
        <v>0</v>
      </c>
      <c r="K22" s="401"/>
      <c r="L22" s="166">
        <v>0</v>
      </c>
      <c r="M22" s="139"/>
    </row>
    <row r="23" spans="1:13" ht="9.6" customHeight="1" x14ac:dyDescent="0.15">
      <c r="A23" s="356" t="s">
        <v>74</v>
      </c>
      <c r="B23" s="357"/>
      <c r="C23" s="133"/>
      <c r="D23" s="250">
        <v>0</v>
      </c>
      <c r="E23" s="170">
        <v>0</v>
      </c>
      <c r="F23" s="161"/>
      <c r="G23" s="128"/>
      <c r="H23" s="375"/>
      <c r="I23" s="167">
        <f t="shared" si="0"/>
        <v>0</v>
      </c>
      <c r="J23" s="402">
        <v>0</v>
      </c>
      <c r="K23" s="403"/>
      <c r="L23" s="167">
        <v>0</v>
      </c>
      <c r="M23" s="139"/>
    </row>
    <row r="24" spans="1:13" ht="9.6" customHeight="1" x14ac:dyDescent="0.15">
      <c r="A24" s="356"/>
      <c r="B24" s="357"/>
      <c r="C24" s="133"/>
      <c r="D24" s="250">
        <v>0</v>
      </c>
      <c r="E24" s="170">
        <v>0</v>
      </c>
      <c r="F24" s="161"/>
      <c r="G24" s="128"/>
      <c r="H24" s="376"/>
      <c r="I24" s="168">
        <f t="shared" si="0"/>
        <v>0</v>
      </c>
      <c r="J24" s="396">
        <f>SUM(J22-J23)</f>
        <v>0</v>
      </c>
      <c r="K24" s="397"/>
      <c r="L24" s="167">
        <f>SUM(L22-L23)</f>
        <v>0</v>
      </c>
      <c r="M24" s="139"/>
    </row>
    <row r="25" spans="1:13" ht="9.6" customHeight="1" x14ac:dyDescent="0.15">
      <c r="A25" s="356"/>
      <c r="B25" s="357"/>
      <c r="C25" s="133"/>
      <c r="D25" s="250">
        <f>SUM(D23-D24)</f>
        <v>0</v>
      </c>
      <c r="E25" s="170">
        <f>SUM(E23-E24)</f>
        <v>0</v>
      </c>
      <c r="F25" s="161"/>
      <c r="G25" s="128"/>
      <c r="H25" s="359" t="s">
        <v>75</v>
      </c>
      <c r="I25" s="170">
        <f t="shared" si="0"/>
        <v>15966</v>
      </c>
      <c r="J25" s="396">
        <v>7983</v>
      </c>
      <c r="K25" s="397"/>
      <c r="L25" s="168">
        <f>J25</f>
        <v>7983</v>
      </c>
      <c r="M25" s="139"/>
    </row>
    <row r="26" spans="1:13" ht="9.6" customHeight="1" x14ac:dyDescent="0.15">
      <c r="A26" s="356" t="s">
        <v>1</v>
      </c>
      <c r="B26" s="357"/>
      <c r="C26" s="169"/>
      <c r="D26" s="250">
        <v>0</v>
      </c>
      <c r="E26" s="170">
        <v>0</v>
      </c>
      <c r="F26" s="161"/>
      <c r="G26" s="128"/>
      <c r="H26" s="360"/>
      <c r="I26" s="168">
        <f t="shared" si="0"/>
        <v>16212</v>
      </c>
      <c r="J26" s="396">
        <v>8106</v>
      </c>
      <c r="K26" s="397"/>
      <c r="L26" s="168">
        <f>J26</f>
        <v>8106</v>
      </c>
      <c r="M26" s="139"/>
    </row>
    <row r="27" spans="1:13" ht="9.6" customHeight="1" x14ac:dyDescent="0.15">
      <c r="A27" s="356"/>
      <c r="B27" s="357"/>
      <c r="C27" s="133"/>
      <c r="D27" s="250">
        <v>0</v>
      </c>
      <c r="E27" s="170">
        <v>0</v>
      </c>
      <c r="F27" s="161"/>
      <c r="G27" s="128"/>
      <c r="H27" s="377"/>
      <c r="I27" s="168">
        <f t="shared" si="0"/>
        <v>-246</v>
      </c>
      <c r="J27" s="396">
        <f>SUM(J25-J26)</f>
        <v>-123</v>
      </c>
      <c r="K27" s="397"/>
      <c r="L27" s="168">
        <f>SUM(L25-L26)</f>
        <v>-123</v>
      </c>
      <c r="M27" s="139"/>
    </row>
    <row r="28" spans="1:13" ht="9.6" customHeight="1" x14ac:dyDescent="0.15">
      <c r="A28" s="356"/>
      <c r="B28" s="357"/>
      <c r="C28" s="133"/>
      <c r="D28" s="250">
        <f>SUM(D26-D27)</f>
        <v>0</v>
      </c>
      <c r="E28" s="170">
        <f>SUM(E26-E27)</f>
        <v>0</v>
      </c>
      <c r="F28" s="161"/>
      <c r="G28" s="128"/>
      <c r="H28" s="359" t="s">
        <v>76</v>
      </c>
      <c r="I28" s="168">
        <f t="shared" si="0"/>
        <v>0</v>
      </c>
      <c r="J28" s="396">
        <v>0</v>
      </c>
      <c r="K28" s="397"/>
      <c r="L28" s="168">
        <v>0</v>
      </c>
      <c r="M28" s="139"/>
    </row>
    <row r="29" spans="1:13" ht="9.6" customHeight="1" x14ac:dyDescent="0.15">
      <c r="A29" s="356" t="s">
        <v>2</v>
      </c>
      <c r="B29" s="357"/>
      <c r="C29" s="133"/>
      <c r="D29" s="250">
        <v>39</v>
      </c>
      <c r="E29" s="170">
        <v>86424</v>
      </c>
      <c r="F29" s="161"/>
      <c r="G29" s="128"/>
      <c r="H29" s="360"/>
      <c r="I29" s="168">
        <f t="shared" si="0"/>
        <v>0</v>
      </c>
      <c r="J29" s="396">
        <v>0</v>
      </c>
      <c r="K29" s="397"/>
      <c r="L29" s="168">
        <v>0</v>
      </c>
      <c r="M29" s="139"/>
    </row>
    <row r="30" spans="1:13" ht="9.6" customHeight="1" x14ac:dyDescent="0.15">
      <c r="A30" s="356"/>
      <c r="B30" s="357"/>
      <c r="C30" s="133"/>
      <c r="D30" s="250">
        <v>29</v>
      </c>
      <c r="E30" s="170">
        <v>70872</v>
      </c>
      <c r="F30" s="161"/>
      <c r="G30" s="128"/>
      <c r="H30" s="361"/>
      <c r="I30" s="164">
        <f t="shared" si="0"/>
        <v>0</v>
      </c>
      <c r="J30" s="394">
        <v>0</v>
      </c>
      <c r="K30" s="395"/>
      <c r="L30" s="164">
        <v>0</v>
      </c>
      <c r="M30" s="139"/>
    </row>
    <row r="31" spans="1:13" ht="9.6" customHeight="1" x14ac:dyDescent="0.15">
      <c r="A31" s="362"/>
      <c r="B31" s="363"/>
      <c r="C31" s="134"/>
      <c r="D31" s="249">
        <f>SUM(D29-D30)</f>
        <v>10</v>
      </c>
      <c r="E31" s="164">
        <f>SUM(E29-E30)</f>
        <v>15552</v>
      </c>
      <c r="F31" s="128"/>
      <c r="G31" s="128"/>
      <c r="H31" s="139"/>
      <c r="I31" s="139"/>
      <c r="J31" s="139"/>
      <c r="K31" s="139"/>
      <c r="L31" s="139"/>
      <c r="M31" s="139"/>
    </row>
    <row r="32" spans="1:13" ht="9" customHeight="1" x14ac:dyDescent="0.15">
      <c r="A32" s="139"/>
      <c r="B32" s="139"/>
      <c r="C32" s="139"/>
      <c r="D32" s="128"/>
      <c r="E32" s="128"/>
      <c r="F32" s="128"/>
      <c r="G32" s="161"/>
      <c r="H32" s="139"/>
      <c r="I32" s="139"/>
      <c r="J32" s="139"/>
      <c r="K32" s="139"/>
      <c r="L32" s="139"/>
      <c r="M32" s="139"/>
    </row>
    <row r="33" spans="1:13" ht="10.5" customHeight="1" x14ac:dyDescent="0.15">
      <c r="A33" s="348" t="s">
        <v>97</v>
      </c>
      <c r="B33" s="348"/>
      <c r="C33" s="348"/>
      <c r="D33" s="348"/>
      <c r="E33" s="349"/>
      <c r="F33" s="128" t="s">
        <v>106</v>
      </c>
      <c r="G33" s="139"/>
      <c r="H33" s="139"/>
      <c r="I33" s="139"/>
      <c r="J33" s="139"/>
      <c r="K33" s="139"/>
      <c r="L33" s="139"/>
      <c r="M33" s="139"/>
    </row>
    <row r="34" spans="1:13" ht="9" customHeight="1" x14ac:dyDescent="0.15">
      <c r="A34" s="350" t="s">
        <v>213</v>
      </c>
      <c r="B34" s="351"/>
      <c r="C34" s="136" t="s">
        <v>238</v>
      </c>
      <c r="D34" s="137" t="s">
        <v>11</v>
      </c>
      <c r="E34" s="120" t="s">
        <v>69</v>
      </c>
      <c r="F34" s="121" t="s">
        <v>70</v>
      </c>
      <c r="G34" s="139"/>
      <c r="H34" s="350" t="s">
        <v>213</v>
      </c>
      <c r="I34" s="351"/>
      <c r="J34" s="136" t="s">
        <v>238</v>
      </c>
      <c r="K34" s="137" t="s">
        <v>11</v>
      </c>
      <c r="L34" s="120" t="s">
        <v>69</v>
      </c>
      <c r="M34" s="121" t="s">
        <v>70</v>
      </c>
    </row>
    <row r="35" spans="1:13" ht="9" customHeight="1" x14ac:dyDescent="0.15">
      <c r="A35" s="352" t="s">
        <v>13</v>
      </c>
      <c r="B35" s="353"/>
      <c r="C35" s="153"/>
      <c r="D35" s="154">
        <f>SUM(D36+K81)</f>
        <v>140145</v>
      </c>
      <c r="E35" s="154">
        <f>SUM(E36+L81)</f>
        <v>31916</v>
      </c>
      <c r="F35" s="155">
        <f>SUM(F36+M81)</f>
        <v>108229</v>
      </c>
      <c r="G35" s="139"/>
      <c r="H35" s="391" t="s">
        <v>43</v>
      </c>
      <c r="I35" s="392"/>
      <c r="J35" s="124">
        <v>264</v>
      </c>
      <c r="K35" s="140">
        <f>SUM(L35,M35)</f>
        <v>0</v>
      </c>
      <c r="L35" s="172">
        <v>0</v>
      </c>
      <c r="M35" s="173">
        <v>0</v>
      </c>
    </row>
    <row r="36" spans="1:13" ht="9" customHeight="1" x14ac:dyDescent="0.15">
      <c r="A36" s="245" t="s">
        <v>214</v>
      </c>
      <c r="B36" s="225"/>
      <c r="C36" s="157"/>
      <c r="D36" s="158">
        <f>SUM(D37+D49+D56+D67+K37+K53+K63+K72+K80)</f>
        <v>140145</v>
      </c>
      <c r="E36" s="174">
        <f>SUM(E37+E49+E56+E67+L37+L53+L63+L72+L80)</f>
        <v>31916</v>
      </c>
      <c r="F36" s="155">
        <f>SUM(F37+F49+F56+F67+M37+M53+M63+M72+M80)</f>
        <v>108229</v>
      </c>
      <c r="G36" s="139"/>
      <c r="H36" s="338" t="s">
        <v>44</v>
      </c>
      <c r="I36" s="339"/>
      <c r="J36" s="125">
        <v>265</v>
      </c>
      <c r="K36" s="141">
        <f>SUM(L36,M36)</f>
        <v>0</v>
      </c>
      <c r="L36" s="146">
        <v>0</v>
      </c>
      <c r="M36" s="147">
        <v>0</v>
      </c>
    </row>
    <row r="37" spans="1:13" ht="9" customHeight="1" x14ac:dyDescent="0.15">
      <c r="A37" s="338" t="s">
        <v>100</v>
      </c>
      <c r="B37" s="345"/>
      <c r="C37" s="125"/>
      <c r="D37" s="141">
        <f>SUM(D38:D48)</f>
        <v>13294</v>
      </c>
      <c r="E37" s="146">
        <f>SUM(E38:E48)</f>
        <v>4743</v>
      </c>
      <c r="F37" s="147">
        <f>SUM(F38:F48)</f>
        <v>8551</v>
      </c>
      <c r="G37" s="139"/>
      <c r="H37" s="338" t="s">
        <v>45</v>
      </c>
      <c r="I37" s="345"/>
      <c r="J37" s="125"/>
      <c r="K37" s="141">
        <f>SUM(K38:K52)</f>
        <v>28226</v>
      </c>
      <c r="L37" s="141">
        <f>SUM(L38:L52)</f>
        <v>1690</v>
      </c>
      <c r="M37" s="250">
        <v>26536</v>
      </c>
    </row>
    <row r="38" spans="1:13" ht="9" customHeight="1" x14ac:dyDescent="0.15">
      <c r="A38" s="346" t="s">
        <v>14</v>
      </c>
      <c r="B38" s="347"/>
      <c r="C38" s="125">
        <v>11</v>
      </c>
      <c r="D38" s="141">
        <f t="shared" ref="D38:D48" si="1">SUM(E38,F38)</f>
        <v>0</v>
      </c>
      <c r="E38" s="146">
        <v>0</v>
      </c>
      <c r="F38" s="147">
        <v>0</v>
      </c>
      <c r="G38" s="139"/>
      <c r="H38" s="338" t="s">
        <v>46</v>
      </c>
      <c r="I38" s="345"/>
      <c r="J38" s="125">
        <v>271</v>
      </c>
      <c r="K38" s="141">
        <f t="shared" ref="K38:K52" si="2">SUM(L38,M38)</f>
        <v>0</v>
      </c>
      <c r="L38" s="146">
        <v>0</v>
      </c>
      <c r="M38" s="147">
        <v>0</v>
      </c>
    </row>
    <row r="39" spans="1:13" ht="9" customHeight="1" x14ac:dyDescent="0.15">
      <c r="A39" s="346" t="s">
        <v>15</v>
      </c>
      <c r="B39" s="347"/>
      <c r="C39" s="125">
        <v>21</v>
      </c>
      <c r="D39" s="141">
        <f t="shared" si="1"/>
        <v>150</v>
      </c>
      <c r="E39" s="146">
        <v>0</v>
      </c>
      <c r="F39" s="147">
        <v>150</v>
      </c>
      <c r="G39" s="139"/>
      <c r="H39" s="338" t="s">
        <v>239</v>
      </c>
      <c r="I39" s="345"/>
      <c r="J39" s="125">
        <v>281</v>
      </c>
      <c r="K39" s="141">
        <f t="shared" si="2"/>
        <v>5</v>
      </c>
      <c r="L39" s="146">
        <v>0</v>
      </c>
      <c r="M39" s="147">
        <v>5</v>
      </c>
    </row>
    <row r="40" spans="1:13" ht="9" customHeight="1" x14ac:dyDescent="0.15">
      <c r="A40" s="244" t="s">
        <v>240</v>
      </c>
      <c r="B40" s="243"/>
      <c r="C40" s="125">
        <v>22</v>
      </c>
      <c r="D40" s="141">
        <f t="shared" si="1"/>
        <v>0</v>
      </c>
      <c r="E40" s="146">
        <v>0</v>
      </c>
      <c r="F40" s="147">
        <v>0</v>
      </c>
      <c r="G40" s="139"/>
      <c r="H40" s="338" t="s">
        <v>47</v>
      </c>
      <c r="I40" s="345"/>
      <c r="J40" s="125">
        <v>291</v>
      </c>
      <c r="K40" s="141">
        <f t="shared" si="2"/>
        <v>6062</v>
      </c>
      <c r="L40" s="146">
        <v>0</v>
      </c>
      <c r="M40" s="147">
        <v>6062</v>
      </c>
    </row>
    <row r="41" spans="1:13" ht="9" customHeight="1" x14ac:dyDescent="0.15">
      <c r="A41" s="346" t="s">
        <v>16</v>
      </c>
      <c r="B41" s="347"/>
      <c r="C41" s="125">
        <v>23</v>
      </c>
      <c r="D41" s="141">
        <f t="shared" si="1"/>
        <v>0</v>
      </c>
      <c r="E41" s="146">
        <v>0</v>
      </c>
      <c r="F41" s="147">
        <v>0</v>
      </c>
      <c r="G41" s="139"/>
      <c r="H41" s="338" t="s">
        <v>215</v>
      </c>
      <c r="I41" s="345"/>
      <c r="J41" s="125">
        <v>301</v>
      </c>
      <c r="K41" s="141">
        <f t="shared" si="2"/>
        <v>1939</v>
      </c>
      <c r="L41" s="146">
        <v>6</v>
      </c>
      <c r="M41" s="147">
        <v>1933</v>
      </c>
    </row>
    <row r="42" spans="1:13" ht="9" customHeight="1" x14ac:dyDescent="0.15">
      <c r="A42" s="244" t="s">
        <v>81</v>
      </c>
      <c r="B42" s="243"/>
      <c r="C42" s="125">
        <v>24</v>
      </c>
      <c r="D42" s="141">
        <f t="shared" si="1"/>
        <v>0</v>
      </c>
      <c r="E42" s="146">
        <v>0</v>
      </c>
      <c r="F42" s="147">
        <v>0</v>
      </c>
      <c r="G42" s="139"/>
      <c r="H42" s="338" t="s">
        <v>48</v>
      </c>
      <c r="I42" s="345"/>
      <c r="J42" s="125">
        <v>311</v>
      </c>
      <c r="K42" s="141">
        <f t="shared" si="2"/>
        <v>12607</v>
      </c>
      <c r="L42" s="146">
        <v>793</v>
      </c>
      <c r="M42" s="147">
        <v>11814</v>
      </c>
    </row>
    <row r="43" spans="1:13" ht="9" customHeight="1" x14ac:dyDescent="0.15">
      <c r="A43" s="148" t="s">
        <v>107</v>
      </c>
      <c r="B43" s="149"/>
      <c r="C43" s="159">
        <v>31</v>
      </c>
      <c r="D43" s="150">
        <f t="shared" si="1"/>
        <v>1969</v>
      </c>
      <c r="E43" s="151">
        <v>9</v>
      </c>
      <c r="F43" s="152">
        <v>1960</v>
      </c>
      <c r="G43" s="139"/>
      <c r="H43" s="338" t="s">
        <v>241</v>
      </c>
      <c r="I43" s="345"/>
      <c r="J43" s="125">
        <v>320</v>
      </c>
      <c r="K43" s="141">
        <f t="shared" si="2"/>
        <v>1977</v>
      </c>
      <c r="L43" s="146">
        <v>0</v>
      </c>
      <c r="M43" s="147">
        <v>1977</v>
      </c>
    </row>
    <row r="44" spans="1:13" ht="9" customHeight="1" x14ac:dyDescent="0.15">
      <c r="A44" s="346" t="s">
        <v>17</v>
      </c>
      <c r="B44" s="347"/>
      <c r="C44" s="125">
        <v>41</v>
      </c>
      <c r="D44" s="141">
        <f t="shared" si="1"/>
        <v>0</v>
      </c>
      <c r="E44" s="146">
        <v>0</v>
      </c>
      <c r="F44" s="147">
        <v>0</v>
      </c>
      <c r="G44" s="139"/>
      <c r="H44" s="338" t="s">
        <v>242</v>
      </c>
      <c r="I44" s="345"/>
      <c r="J44" s="125">
        <v>321</v>
      </c>
      <c r="K44" s="141">
        <f t="shared" si="2"/>
        <v>2920</v>
      </c>
      <c r="L44" s="146">
        <v>888</v>
      </c>
      <c r="M44" s="147">
        <v>2032</v>
      </c>
    </row>
    <row r="45" spans="1:13" ht="9" customHeight="1" x14ac:dyDescent="0.15">
      <c r="A45" s="331" t="s">
        <v>82</v>
      </c>
      <c r="B45" s="332"/>
      <c r="C45" s="125">
        <v>51</v>
      </c>
      <c r="D45" s="141">
        <f t="shared" si="1"/>
        <v>2817</v>
      </c>
      <c r="E45" s="146">
        <v>2786</v>
      </c>
      <c r="F45" s="147">
        <v>31</v>
      </c>
      <c r="G45" s="139"/>
      <c r="H45" s="242" t="s">
        <v>50</v>
      </c>
      <c r="I45" s="243"/>
      <c r="J45" s="125">
        <v>322</v>
      </c>
      <c r="K45" s="141">
        <f t="shared" si="2"/>
        <v>0</v>
      </c>
      <c r="L45" s="146">
        <v>0</v>
      </c>
      <c r="M45" s="147">
        <v>0</v>
      </c>
    </row>
    <row r="46" spans="1:13" ht="9" customHeight="1" x14ac:dyDescent="0.15">
      <c r="A46" s="346" t="s">
        <v>18</v>
      </c>
      <c r="B46" s="347"/>
      <c r="C46" s="125">
        <v>61</v>
      </c>
      <c r="D46" s="141">
        <f t="shared" si="1"/>
        <v>0</v>
      </c>
      <c r="E46" s="146">
        <v>0</v>
      </c>
      <c r="F46" s="147">
        <v>0</v>
      </c>
      <c r="G46" s="139"/>
      <c r="H46" s="242" t="s">
        <v>51</v>
      </c>
      <c r="I46" s="243"/>
      <c r="J46" s="125">
        <v>323</v>
      </c>
      <c r="K46" s="141">
        <f t="shared" si="2"/>
        <v>2712</v>
      </c>
      <c r="L46" s="146">
        <v>0</v>
      </c>
      <c r="M46" s="147">
        <v>2712</v>
      </c>
    </row>
    <row r="47" spans="1:13" ht="9" customHeight="1" x14ac:dyDescent="0.15">
      <c r="A47" s="331" t="s">
        <v>90</v>
      </c>
      <c r="B47" s="332"/>
      <c r="C47" s="125">
        <v>71</v>
      </c>
      <c r="D47" s="141">
        <f t="shared" si="1"/>
        <v>3341</v>
      </c>
      <c r="E47" s="146">
        <v>138</v>
      </c>
      <c r="F47" s="147">
        <v>3203</v>
      </c>
      <c r="G47" s="139"/>
      <c r="H47" s="242" t="s">
        <v>49</v>
      </c>
      <c r="I47" s="243"/>
      <c r="J47" s="125">
        <v>324</v>
      </c>
      <c r="K47" s="141">
        <f t="shared" si="2"/>
        <v>0</v>
      </c>
      <c r="L47" s="146">
        <v>0</v>
      </c>
      <c r="M47" s="147">
        <v>0</v>
      </c>
    </row>
    <row r="48" spans="1:13" ht="9" customHeight="1" x14ac:dyDescent="0.15">
      <c r="A48" s="335" t="s">
        <v>98</v>
      </c>
      <c r="B48" s="336"/>
      <c r="C48" s="246">
        <v>81</v>
      </c>
      <c r="D48" s="141">
        <f t="shared" si="1"/>
        <v>5017</v>
      </c>
      <c r="E48" s="146">
        <v>1810</v>
      </c>
      <c r="F48" s="147">
        <v>3207</v>
      </c>
      <c r="G48" s="139"/>
      <c r="H48" s="338" t="s">
        <v>243</v>
      </c>
      <c r="I48" s="345"/>
      <c r="J48" s="125">
        <v>331</v>
      </c>
      <c r="K48" s="141">
        <f t="shared" si="2"/>
        <v>0</v>
      </c>
      <c r="L48" s="146">
        <v>0</v>
      </c>
      <c r="M48" s="147">
        <v>0</v>
      </c>
    </row>
    <row r="49" spans="1:13" ht="9" customHeight="1" x14ac:dyDescent="0.15">
      <c r="A49" s="338" t="s">
        <v>19</v>
      </c>
      <c r="B49" s="344"/>
      <c r="C49" s="125"/>
      <c r="D49" s="141">
        <f>SUM(D50:D55)</f>
        <v>3570</v>
      </c>
      <c r="E49" s="141">
        <f>SUM(E50:E55)</f>
        <v>1808</v>
      </c>
      <c r="F49" s="250">
        <f>SUM(F50:F55)</f>
        <v>1762</v>
      </c>
      <c r="G49" s="139"/>
      <c r="H49" s="242" t="s">
        <v>216</v>
      </c>
      <c r="I49" s="243"/>
      <c r="J49" s="125">
        <v>341</v>
      </c>
      <c r="K49" s="141">
        <f t="shared" si="2"/>
        <v>0</v>
      </c>
      <c r="L49" s="146">
        <v>0</v>
      </c>
      <c r="M49" s="147">
        <v>0</v>
      </c>
    </row>
    <row r="50" spans="1:13" ht="9" customHeight="1" x14ac:dyDescent="0.15">
      <c r="A50" s="338" t="s">
        <v>20</v>
      </c>
      <c r="B50" s="344"/>
      <c r="C50" s="125">
        <v>91</v>
      </c>
      <c r="D50" s="141">
        <f t="shared" ref="D50:D55" si="3">SUM(E50,F50)</f>
        <v>0</v>
      </c>
      <c r="E50" s="146">
        <v>0</v>
      </c>
      <c r="F50" s="147">
        <v>0</v>
      </c>
      <c r="G50" s="139"/>
      <c r="H50" s="338" t="s">
        <v>52</v>
      </c>
      <c r="I50" s="339"/>
      <c r="J50" s="125">
        <v>351</v>
      </c>
      <c r="K50" s="141">
        <f t="shared" si="2"/>
        <v>1</v>
      </c>
      <c r="L50" s="146">
        <v>1</v>
      </c>
      <c r="M50" s="147">
        <v>0</v>
      </c>
    </row>
    <row r="51" spans="1:13" ht="9" customHeight="1" x14ac:dyDescent="0.15">
      <c r="A51" s="338" t="s">
        <v>21</v>
      </c>
      <c r="B51" s="344"/>
      <c r="C51" s="125">
        <v>92</v>
      </c>
      <c r="D51" s="141">
        <f t="shared" si="3"/>
        <v>2316</v>
      </c>
      <c r="E51" s="146">
        <v>619</v>
      </c>
      <c r="F51" s="147">
        <v>1697</v>
      </c>
      <c r="G51" s="139"/>
      <c r="H51" s="338" t="s">
        <v>53</v>
      </c>
      <c r="I51" s="339"/>
      <c r="J51" s="125">
        <v>361</v>
      </c>
      <c r="K51" s="141">
        <f t="shared" si="2"/>
        <v>2</v>
      </c>
      <c r="L51" s="146">
        <v>2</v>
      </c>
      <c r="M51" s="147">
        <v>0</v>
      </c>
    </row>
    <row r="52" spans="1:13" s="139" customFormat="1" ht="18" customHeight="1" x14ac:dyDescent="0.15">
      <c r="A52" s="338" t="s">
        <v>22</v>
      </c>
      <c r="B52" s="339"/>
      <c r="C52" s="125">
        <v>101</v>
      </c>
      <c r="D52" s="141">
        <f t="shared" si="3"/>
        <v>0</v>
      </c>
      <c r="E52" s="146">
        <v>0</v>
      </c>
      <c r="F52" s="147">
        <v>0</v>
      </c>
      <c r="H52" s="335" t="s">
        <v>101</v>
      </c>
      <c r="I52" s="336"/>
      <c r="J52" s="246">
        <v>371</v>
      </c>
      <c r="K52" s="141">
        <f t="shared" si="2"/>
        <v>1</v>
      </c>
      <c r="L52" s="146">
        <v>0</v>
      </c>
      <c r="M52" s="147">
        <v>1</v>
      </c>
    </row>
    <row r="53" spans="1:13" ht="9" customHeight="1" x14ac:dyDescent="0.15">
      <c r="A53" s="242" t="s">
        <v>23</v>
      </c>
      <c r="B53" s="243"/>
      <c r="C53" s="125">
        <v>111</v>
      </c>
      <c r="D53" s="141">
        <f t="shared" si="3"/>
        <v>0</v>
      </c>
      <c r="E53" s="146">
        <v>0</v>
      </c>
      <c r="F53" s="147">
        <v>0</v>
      </c>
      <c r="G53" s="139"/>
      <c r="H53" s="331" t="s">
        <v>54</v>
      </c>
      <c r="I53" s="332"/>
      <c r="J53" s="125"/>
      <c r="K53" s="141">
        <f>SUM(K54:K62)</f>
        <v>2165</v>
      </c>
      <c r="L53" s="141">
        <f>SUM(L54:L62)</f>
        <v>292</v>
      </c>
      <c r="M53" s="250">
        <f>SUM(M54:M62)</f>
        <v>1873</v>
      </c>
    </row>
    <row r="54" spans="1:13" ht="9" customHeight="1" x14ac:dyDescent="0.15">
      <c r="A54" s="331" t="s">
        <v>93</v>
      </c>
      <c r="B54" s="332"/>
      <c r="C54" s="125">
        <v>112</v>
      </c>
      <c r="D54" s="141">
        <f t="shared" si="3"/>
        <v>1254</v>
      </c>
      <c r="E54" s="146">
        <v>1189</v>
      </c>
      <c r="F54" s="147">
        <v>65</v>
      </c>
      <c r="G54" s="139"/>
      <c r="H54" s="338" t="s">
        <v>80</v>
      </c>
      <c r="I54" s="339"/>
      <c r="J54" s="125">
        <v>381</v>
      </c>
      <c r="K54" s="141">
        <f t="shared" ref="K54:K62" si="4">SUM(L54,M54)</f>
        <v>0</v>
      </c>
      <c r="L54" s="146">
        <v>0</v>
      </c>
      <c r="M54" s="147">
        <v>0</v>
      </c>
    </row>
    <row r="55" spans="1:13" ht="9" customHeight="1" x14ac:dyDescent="0.15">
      <c r="A55" s="338" t="s">
        <v>24</v>
      </c>
      <c r="B55" s="344"/>
      <c r="C55" s="125">
        <v>121</v>
      </c>
      <c r="D55" s="141">
        <f t="shared" si="3"/>
        <v>0</v>
      </c>
      <c r="E55" s="146">
        <v>0</v>
      </c>
      <c r="F55" s="147"/>
      <c r="G55" s="139"/>
      <c r="H55" s="242" t="s">
        <v>55</v>
      </c>
      <c r="I55" s="243"/>
      <c r="J55" s="125">
        <v>391</v>
      </c>
      <c r="K55" s="141">
        <f t="shared" si="4"/>
        <v>0</v>
      </c>
      <c r="L55" s="146">
        <v>0</v>
      </c>
      <c r="M55" s="147">
        <v>0</v>
      </c>
    </row>
    <row r="56" spans="1:13" ht="9" customHeight="1" x14ac:dyDescent="0.15">
      <c r="A56" s="331" t="s">
        <v>25</v>
      </c>
      <c r="B56" s="332"/>
      <c r="C56" s="125"/>
      <c r="D56" s="141">
        <f>SUM(D57:D66)</f>
        <v>31089</v>
      </c>
      <c r="E56" s="141">
        <f>SUM(E57:E66)</f>
        <v>0</v>
      </c>
      <c r="F56" s="250">
        <f>SUM(F57:F66)</f>
        <v>31089</v>
      </c>
      <c r="G56" s="139"/>
      <c r="H56" s="335" t="s">
        <v>91</v>
      </c>
      <c r="I56" s="336"/>
      <c r="J56" s="246">
        <v>401</v>
      </c>
      <c r="K56" s="141">
        <f t="shared" si="4"/>
        <v>0</v>
      </c>
      <c r="L56" s="146">
        <v>0</v>
      </c>
      <c r="M56" s="147">
        <v>0</v>
      </c>
    </row>
    <row r="57" spans="1:13" ht="9" customHeight="1" x14ac:dyDescent="0.15">
      <c r="A57" s="331" t="s">
        <v>26</v>
      </c>
      <c r="B57" s="332"/>
      <c r="C57" s="125">
        <v>131</v>
      </c>
      <c r="D57" s="141">
        <f t="shared" ref="D57:D66" si="5">SUM(E57,F57)</f>
        <v>0</v>
      </c>
      <c r="E57" s="146">
        <v>0</v>
      </c>
      <c r="F57" s="147">
        <v>0</v>
      </c>
      <c r="G57" s="139"/>
      <c r="H57" s="331" t="s">
        <v>56</v>
      </c>
      <c r="I57" s="332"/>
      <c r="J57" s="125">
        <v>411</v>
      </c>
      <c r="K57" s="141">
        <f t="shared" si="4"/>
        <v>0</v>
      </c>
      <c r="L57" s="146">
        <v>0</v>
      </c>
      <c r="M57" s="147">
        <v>0</v>
      </c>
    </row>
    <row r="58" spans="1:13" ht="9" customHeight="1" x14ac:dyDescent="0.15">
      <c r="A58" s="331" t="s">
        <v>27</v>
      </c>
      <c r="B58" s="332"/>
      <c r="C58" s="125">
        <v>141</v>
      </c>
      <c r="D58" s="141">
        <f t="shared" si="5"/>
        <v>0</v>
      </c>
      <c r="E58" s="146">
        <v>0</v>
      </c>
      <c r="F58" s="147">
        <v>0</v>
      </c>
      <c r="G58" s="139"/>
      <c r="H58" s="335" t="s">
        <v>217</v>
      </c>
      <c r="I58" s="336"/>
      <c r="J58" s="246">
        <v>421</v>
      </c>
      <c r="K58" s="141">
        <f t="shared" si="4"/>
        <v>239</v>
      </c>
      <c r="L58" s="146">
        <v>113</v>
      </c>
      <c r="M58" s="147">
        <v>126</v>
      </c>
    </row>
    <row r="59" spans="1:13" ht="9" customHeight="1" x14ac:dyDescent="0.15">
      <c r="A59" s="331" t="s">
        <v>83</v>
      </c>
      <c r="B59" s="332"/>
      <c r="C59" s="125">
        <v>151</v>
      </c>
      <c r="D59" s="141">
        <f t="shared" si="5"/>
        <v>0</v>
      </c>
      <c r="E59" s="146">
        <v>0</v>
      </c>
      <c r="F59" s="147">
        <v>0</v>
      </c>
      <c r="G59" s="139"/>
      <c r="H59" s="331" t="s">
        <v>57</v>
      </c>
      <c r="I59" s="332"/>
      <c r="J59" s="125">
        <v>422</v>
      </c>
      <c r="K59" s="141">
        <f t="shared" si="4"/>
        <v>1925</v>
      </c>
      <c r="L59" s="146">
        <v>179</v>
      </c>
      <c r="M59" s="147">
        <v>1746</v>
      </c>
    </row>
    <row r="60" spans="1:13" ht="9" customHeight="1" x14ac:dyDescent="0.15">
      <c r="A60" s="338" t="s">
        <v>84</v>
      </c>
      <c r="B60" s="339"/>
      <c r="C60" s="125">
        <v>161</v>
      </c>
      <c r="D60" s="141">
        <f t="shared" si="5"/>
        <v>31089</v>
      </c>
      <c r="E60" s="146">
        <v>0</v>
      </c>
      <c r="F60" s="147">
        <v>31089</v>
      </c>
      <c r="G60" s="139"/>
      <c r="H60" s="331" t="s">
        <v>58</v>
      </c>
      <c r="I60" s="332"/>
      <c r="J60" s="125">
        <v>423</v>
      </c>
      <c r="K60" s="141">
        <f t="shared" si="4"/>
        <v>0</v>
      </c>
      <c r="L60" s="146">
        <v>0</v>
      </c>
      <c r="M60" s="147">
        <v>0</v>
      </c>
    </row>
    <row r="61" spans="1:13" ht="9" customHeight="1" x14ac:dyDescent="0.15">
      <c r="A61" s="331" t="s">
        <v>28</v>
      </c>
      <c r="B61" s="332"/>
      <c r="C61" s="125">
        <v>162</v>
      </c>
      <c r="D61" s="141">
        <f t="shared" si="5"/>
        <v>0</v>
      </c>
      <c r="E61" s="146">
        <v>0</v>
      </c>
      <c r="F61" s="147">
        <v>0</v>
      </c>
      <c r="G61" s="139"/>
      <c r="H61" s="331" t="s">
        <v>244</v>
      </c>
      <c r="I61" s="332"/>
      <c r="J61" s="125">
        <v>424</v>
      </c>
      <c r="K61" s="141">
        <f t="shared" si="4"/>
        <v>0</v>
      </c>
      <c r="L61" s="146">
        <v>0</v>
      </c>
      <c r="M61" s="147">
        <v>0</v>
      </c>
    </row>
    <row r="62" spans="1:13" ht="9" customHeight="1" x14ac:dyDescent="0.15">
      <c r="A62" s="331" t="s">
        <v>29</v>
      </c>
      <c r="B62" s="332"/>
      <c r="C62" s="125">
        <v>171</v>
      </c>
      <c r="D62" s="141">
        <f t="shared" si="5"/>
        <v>0</v>
      </c>
      <c r="E62" s="146">
        <v>0</v>
      </c>
      <c r="F62" s="147">
        <v>0</v>
      </c>
      <c r="G62" s="139"/>
      <c r="H62" s="331" t="s">
        <v>87</v>
      </c>
      <c r="I62" s="332"/>
      <c r="J62" s="125">
        <v>425</v>
      </c>
      <c r="K62" s="141">
        <f t="shared" si="4"/>
        <v>1</v>
      </c>
      <c r="L62" s="146">
        <v>0</v>
      </c>
      <c r="M62" s="147">
        <v>1</v>
      </c>
    </row>
    <row r="63" spans="1:13" ht="9" customHeight="1" x14ac:dyDescent="0.15">
      <c r="A63" s="338" t="s">
        <v>30</v>
      </c>
      <c r="B63" s="339"/>
      <c r="C63" s="125">
        <v>181</v>
      </c>
      <c r="D63" s="141">
        <f t="shared" si="5"/>
        <v>0</v>
      </c>
      <c r="E63" s="146">
        <v>0</v>
      </c>
      <c r="F63" s="147">
        <v>0</v>
      </c>
      <c r="G63" s="139"/>
      <c r="H63" s="331" t="s">
        <v>59</v>
      </c>
      <c r="I63" s="332"/>
      <c r="J63" s="125"/>
      <c r="K63" s="141">
        <f>SUM(K64:K71)</f>
        <v>4410</v>
      </c>
      <c r="L63" s="141">
        <f>SUM(L64:L71)</f>
        <v>1717</v>
      </c>
      <c r="M63" s="250">
        <f>SUM(M64:M71)</f>
        <v>2693</v>
      </c>
    </row>
    <row r="64" spans="1:13" ht="9" customHeight="1" x14ac:dyDescent="0.15">
      <c r="A64" s="331" t="s">
        <v>31</v>
      </c>
      <c r="B64" s="332"/>
      <c r="C64" s="125">
        <v>191</v>
      </c>
      <c r="D64" s="141">
        <f t="shared" si="5"/>
        <v>0</v>
      </c>
      <c r="E64" s="146">
        <v>0</v>
      </c>
      <c r="F64" s="147">
        <v>0</v>
      </c>
      <c r="G64" s="139"/>
      <c r="H64" s="331" t="s">
        <v>60</v>
      </c>
      <c r="I64" s="332"/>
      <c r="J64" s="125">
        <v>431</v>
      </c>
      <c r="K64" s="141">
        <f t="shared" ref="K64:K71" si="6">SUM(L64,M64)</f>
        <v>0</v>
      </c>
      <c r="L64" s="146">
        <v>0</v>
      </c>
      <c r="M64" s="147">
        <v>0</v>
      </c>
    </row>
    <row r="65" spans="1:13" ht="9" customHeight="1" x14ac:dyDescent="0.15">
      <c r="A65" s="331" t="s">
        <v>32</v>
      </c>
      <c r="B65" s="332"/>
      <c r="C65" s="125">
        <v>201</v>
      </c>
      <c r="D65" s="141">
        <f t="shared" si="5"/>
        <v>0</v>
      </c>
      <c r="E65" s="146">
        <v>0</v>
      </c>
      <c r="F65" s="147">
        <v>0</v>
      </c>
      <c r="G65" s="139"/>
      <c r="H65" s="335" t="s">
        <v>218</v>
      </c>
      <c r="I65" s="336"/>
      <c r="J65" s="246">
        <v>441</v>
      </c>
      <c r="K65" s="141">
        <f t="shared" si="6"/>
        <v>0</v>
      </c>
      <c r="L65" s="146">
        <v>0</v>
      </c>
      <c r="M65" s="147">
        <v>0</v>
      </c>
    </row>
    <row r="66" spans="1:13" ht="18" customHeight="1" x14ac:dyDescent="0.15">
      <c r="A66" s="242" t="s">
        <v>219</v>
      </c>
      <c r="B66" s="243"/>
      <c r="C66" s="125">
        <v>211</v>
      </c>
      <c r="D66" s="141">
        <f t="shared" si="5"/>
        <v>0</v>
      </c>
      <c r="E66" s="146">
        <v>0</v>
      </c>
      <c r="F66" s="147">
        <v>0</v>
      </c>
      <c r="G66" s="139"/>
      <c r="H66" s="335" t="s">
        <v>222</v>
      </c>
      <c r="I66" s="336"/>
      <c r="J66" s="246">
        <v>442</v>
      </c>
      <c r="K66" s="141">
        <f t="shared" si="6"/>
        <v>0</v>
      </c>
      <c r="L66" s="146">
        <v>0</v>
      </c>
      <c r="M66" s="147">
        <v>0</v>
      </c>
    </row>
    <row r="67" spans="1:13" s="139" customFormat="1" ht="9" customHeight="1" x14ac:dyDescent="0.15">
      <c r="A67" s="242" t="s">
        <v>103</v>
      </c>
      <c r="B67" s="243"/>
      <c r="C67" s="125"/>
      <c r="D67" s="141">
        <f>SUM(D68:D80,K35:K36)</f>
        <v>18378</v>
      </c>
      <c r="E67" s="141">
        <f>SUM(E68:E80,L35:L36)</f>
        <v>3815</v>
      </c>
      <c r="F67" s="250">
        <f>SUM(F68:F80,M35:M36)</f>
        <v>14563</v>
      </c>
      <c r="H67" s="338" t="s">
        <v>61</v>
      </c>
      <c r="I67" s="339"/>
      <c r="J67" s="125">
        <v>443</v>
      </c>
      <c r="K67" s="141">
        <f t="shared" si="6"/>
        <v>1</v>
      </c>
      <c r="L67" s="146">
        <v>1</v>
      </c>
      <c r="M67" s="147">
        <v>0</v>
      </c>
    </row>
    <row r="68" spans="1:13" ht="9" customHeight="1" x14ac:dyDescent="0.15">
      <c r="A68" s="331" t="s">
        <v>33</v>
      </c>
      <c r="B68" s="332"/>
      <c r="C68" s="125">
        <v>221</v>
      </c>
      <c r="D68" s="141">
        <f t="shared" ref="D68:D80" si="7">SUM(E68,F68)</f>
        <v>0</v>
      </c>
      <c r="E68" s="146">
        <v>0</v>
      </c>
      <c r="F68" s="147">
        <v>0</v>
      </c>
      <c r="G68" s="139"/>
      <c r="H68" s="331" t="s">
        <v>88</v>
      </c>
      <c r="I68" s="332"/>
      <c r="J68" s="125">
        <v>444</v>
      </c>
      <c r="K68" s="141">
        <f t="shared" si="6"/>
        <v>4396</v>
      </c>
      <c r="L68" s="146">
        <v>1705</v>
      </c>
      <c r="M68" s="147">
        <v>2691</v>
      </c>
    </row>
    <row r="69" spans="1:13" ht="9" customHeight="1" x14ac:dyDescent="0.15">
      <c r="A69" s="331" t="s">
        <v>34</v>
      </c>
      <c r="B69" s="332"/>
      <c r="C69" s="125">
        <v>222</v>
      </c>
      <c r="D69" s="141">
        <f t="shared" si="7"/>
        <v>0</v>
      </c>
      <c r="E69" s="146">
        <v>0</v>
      </c>
      <c r="F69" s="147">
        <v>0</v>
      </c>
      <c r="G69" s="139"/>
      <c r="H69" s="338" t="s">
        <v>62</v>
      </c>
      <c r="I69" s="339"/>
      <c r="J69" s="125">
        <v>451</v>
      </c>
      <c r="K69" s="141">
        <f t="shared" si="6"/>
        <v>0</v>
      </c>
      <c r="L69" s="146">
        <v>0</v>
      </c>
      <c r="M69" s="147">
        <v>0</v>
      </c>
    </row>
    <row r="70" spans="1:13" ht="9" customHeight="1" x14ac:dyDescent="0.15">
      <c r="A70" s="338" t="s">
        <v>35</v>
      </c>
      <c r="B70" s="339"/>
      <c r="C70" s="125">
        <v>231</v>
      </c>
      <c r="D70" s="141">
        <f t="shared" si="7"/>
        <v>0</v>
      </c>
      <c r="E70" s="146">
        <v>0</v>
      </c>
      <c r="F70" s="147">
        <v>0</v>
      </c>
      <c r="G70" s="139"/>
      <c r="H70" s="335" t="s">
        <v>220</v>
      </c>
      <c r="I70" s="336"/>
      <c r="J70" s="246">
        <v>461</v>
      </c>
      <c r="K70" s="141">
        <f t="shared" si="6"/>
        <v>0</v>
      </c>
      <c r="L70" s="146">
        <v>0</v>
      </c>
      <c r="M70" s="147">
        <v>0</v>
      </c>
    </row>
    <row r="71" spans="1:13" s="139" customFormat="1" ht="9" customHeight="1" x14ac:dyDescent="0.15">
      <c r="A71" s="338" t="s">
        <v>36</v>
      </c>
      <c r="B71" s="339"/>
      <c r="C71" s="125">
        <v>241</v>
      </c>
      <c r="D71" s="141">
        <f t="shared" si="7"/>
        <v>9652</v>
      </c>
      <c r="E71" s="146">
        <v>1051</v>
      </c>
      <c r="F71" s="147">
        <v>8601</v>
      </c>
      <c r="H71" s="331" t="s">
        <v>89</v>
      </c>
      <c r="I71" s="332"/>
      <c r="J71" s="125">
        <v>471</v>
      </c>
      <c r="K71" s="141">
        <f t="shared" si="6"/>
        <v>13</v>
      </c>
      <c r="L71" s="146">
        <v>11</v>
      </c>
      <c r="M71" s="147">
        <v>2</v>
      </c>
    </row>
    <row r="72" spans="1:13" ht="9" customHeight="1" x14ac:dyDescent="0.15">
      <c r="A72" s="338" t="s">
        <v>37</v>
      </c>
      <c r="B72" s="339"/>
      <c r="C72" s="125">
        <v>251</v>
      </c>
      <c r="D72" s="141">
        <f t="shared" si="7"/>
        <v>0</v>
      </c>
      <c r="E72" s="146">
        <v>0</v>
      </c>
      <c r="F72" s="147">
        <v>0</v>
      </c>
      <c r="G72" s="139"/>
      <c r="H72" s="331" t="s">
        <v>102</v>
      </c>
      <c r="I72" s="332"/>
      <c r="J72" s="125"/>
      <c r="K72" s="141">
        <f>SUM(K73:K79)</f>
        <v>34454</v>
      </c>
      <c r="L72" s="141">
        <f>SUM(L73:L79)</f>
        <v>14514</v>
      </c>
      <c r="M72" s="250">
        <f>SUM(M73:M79)</f>
        <v>19940</v>
      </c>
    </row>
    <row r="73" spans="1:13" ht="9" customHeight="1" x14ac:dyDescent="0.15">
      <c r="A73" s="242" t="s">
        <v>38</v>
      </c>
      <c r="B73" s="243"/>
      <c r="C73" s="125">
        <v>252</v>
      </c>
      <c r="D73" s="141">
        <f t="shared" si="7"/>
        <v>5375</v>
      </c>
      <c r="E73" s="146">
        <v>1350</v>
      </c>
      <c r="F73" s="147">
        <v>4025</v>
      </c>
      <c r="G73" s="139"/>
      <c r="H73" s="338" t="s">
        <v>63</v>
      </c>
      <c r="I73" s="339"/>
      <c r="J73" s="125">
        <v>481</v>
      </c>
      <c r="K73" s="141">
        <f t="shared" ref="K73:K81" si="8">SUM(L73,M73)</f>
        <v>21</v>
      </c>
      <c r="L73" s="146">
        <v>0</v>
      </c>
      <c r="M73" s="147">
        <v>21</v>
      </c>
    </row>
    <row r="74" spans="1:13" ht="9" customHeight="1" x14ac:dyDescent="0.15">
      <c r="A74" s="331" t="s">
        <v>85</v>
      </c>
      <c r="B74" s="332"/>
      <c r="C74" s="125">
        <v>253</v>
      </c>
      <c r="D74" s="141">
        <f t="shared" si="7"/>
        <v>3267</v>
      </c>
      <c r="E74" s="146">
        <v>1386</v>
      </c>
      <c r="F74" s="147">
        <v>1881</v>
      </c>
      <c r="G74" s="139"/>
      <c r="H74" s="333" t="s">
        <v>92</v>
      </c>
      <c r="I74" s="334"/>
      <c r="J74" s="138">
        <v>491</v>
      </c>
      <c r="K74" s="141">
        <f t="shared" si="8"/>
        <v>1774</v>
      </c>
      <c r="L74" s="146">
        <v>1194</v>
      </c>
      <c r="M74" s="147">
        <v>580</v>
      </c>
    </row>
    <row r="75" spans="1:13" ht="9" customHeight="1" x14ac:dyDescent="0.15">
      <c r="A75" s="242" t="s">
        <v>39</v>
      </c>
      <c r="B75" s="243"/>
      <c r="C75" s="125">
        <v>254</v>
      </c>
      <c r="D75" s="141">
        <f t="shared" si="7"/>
        <v>77</v>
      </c>
      <c r="E75" s="146">
        <v>25</v>
      </c>
      <c r="F75" s="147">
        <v>52</v>
      </c>
      <c r="G75" s="139"/>
      <c r="H75" s="335" t="s">
        <v>64</v>
      </c>
      <c r="I75" s="336"/>
      <c r="J75" s="246">
        <v>501</v>
      </c>
      <c r="K75" s="141">
        <f t="shared" si="8"/>
        <v>678</v>
      </c>
      <c r="L75" s="146">
        <v>2</v>
      </c>
      <c r="M75" s="147">
        <v>676</v>
      </c>
    </row>
    <row r="76" spans="1:13" ht="9" customHeight="1" x14ac:dyDescent="0.15">
      <c r="A76" s="242" t="s">
        <v>40</v>
      </c>
      <c r="B76" s="243"/>
      <c r="C76" s="125">
        <v>255</v>
      </c>
      <c r="D76" s="141">
        <f t="shared" si="7"/>
        <v>3</v>
      </c>
      <c r="E76" s="146">
        <v>2</v>
      </c>
      <c r="F76" s="147">
        <v>1</v>
      </c>
      <c r="G76" s="139"/>
      <c r="H76" s="337" t="s">
        <v>78</v>
      </c>
      <c r="I76" s="334"/>
      <c r="J76" s="138">
        <v>511</v>
      </c>
      <c r="K76" s="141">
        <f t="shared" si="8"/>
        <v>3032</v>
      </c>
      <c r="L76" s="146">
        <v>2625</v>
      </c>
      <c r="M76" s="147">
        <v>407</v>
      </c>
    </row>
    <row r="77" spans="1:13" ht="9" customHeight="1" x14ac:dyDescent="0.15">
      <c r="A77" s="242" t="s">
        <v>86</v>
      </c>
      <c r="B77" s="243"/>
      <c r="C77" s="125">
        <v>256</v>
      </c>
      <c r="D77" s="141">
        <f t="shared" si="7"/>
        <v>0</v>
      </c>
      <c r="E77" s="146">
        <v>0</v>
      </c>
      <c r="F77" s="147">
        <v>0</v>
      </c>
      <c r="G77" s="139"/>
      <c r="H77" s="331" t="s">
        <v>65</v>
      </c>
      <c r="I77" s="332"/>
      <c r="J77" s="125">
        <v>512</v>
      </c>
      <c r="K77" s="141">
        <f t="shared" si="8"/>
        <v>2561</v>
      </c>
      <c r="L77" s="146">
        <v>2389</v>
      </c>
      <c r="M77" s="147">
        <v>172</v>
      </c>
    </row>
    <row r="78" spans="1:13" ht="9" customHeight="1" x14ac:dyDescent="0.15">
      <c r="A78" s="338" t="s">
        <v>41</v>
      </c>
      <c r="B78" s="339"/>
      <c r="C78" s="125">
        <v>261</v>
      </c>
      <c r="D78" s="141">
        <f t="shared" si="7"/>
        <v>0</v>
      </c>
      <c r="E78" s="146">
        <v>0</v>
      </c>
      <c r="F78" s="147">
        <v>0</v>
      </c>
      <c r="G78" s="139"/>
      <c r="H78" s="338" t="s">
        <v>66</v>
      </c>
      <c r="I78" s="339"/>
      <c r="J78" s="125">
        <v>521</v>
      </c>
      <c r="K78" s="141">
        <f t="shared" si="8"/>
        <v>10940</v>
      </c>
      <c r="L78" s="146">
        <v>5319</v>
      </c>
      <c r="M78" s="147">
        <v>5621</v>
      </c>
    </row>
    <row r="79" spans="1:13" ht="9" customHeight="1" x14ac:dyDescent="0.15">
      <c r="A79" s="338" t="s">
        <v>42</v>
      </c>
      <c r="B79" s="339"/>
      <c r="C79" s="125">
        <v>262</v>
      </c>
      <c r="D79" s="141">
        <f t="shared" si="7"/>
        <v>4</v>
      </c>
      <c r="E79" s="146">
        <v>1</v>
      </c>
      <c r="F79" s="147">
        <v>3</v>
      </c>
      <c r="G79" s="139"/>
      <c r="H79" s="338" t="s">
        <v>67</v>
      </c>
      <c r="I79" s="339"/>
      <c r="J79" s="125">
        <v>531</v>
      </c>
      <c r="K79" s="141">
        <f t="shared" si="8"/>
        <v>15448</v>
      </c>
      <c r="L79" s="146">
        <v>2985</v>
      </c>
      <c r="M79" s="147">
        <v>12463</v>
      </c>
    </row>
    <row r="80" spans="1:13" ht="9" customHeight="1" x14ac:dyDescent="0.15">
      <c r="A80" s="342" t="s">
        <v>68</v>
      </c>
      <c r="B80" s="343"/>
      <c r="C80" s="247">
        <v>263</v>
      </c>
      <c r="D80" s="143">
        <f t="shared" si="7"/>
        <v>0</v>
      </c>
      <c r="E80" s="142">
        <v>0</v>
      </c>
      <c r="F80" s="144">
        <v>0</v>
      </c>
      <c r="G80" s="171"/>
      <c r="H80" s="122" t="s">
        <v>99</v>
      </c>
      <c r="I80" s="123"/>
      <c r="J80" s="126">
        <v>541</v>
      </c>
      <c r="K80" s="142">
        <f t="shared" si="8"/>
        <v>4559</v>
      </c>
      <c r="L80" s="175">
        <v>3337</v>
      </c>
      <c r="M80" s="145">
        <v>1222</v>
      </c>
    </row>
    <row r="81" spans="1:13" ht="9" customHeight="1" x14ac:dyDescent="0.15">
      <c r="A81" s="162"/>
      <c r="B81" s="162"/>
      <c r="C81" s="162"/>
      <c r="D81" s="162"/>
      <c r="E81" s="162"/>
      <c r="F81" s="162"/>
      <c r="G81" s="139"/>
      <c r="H81" s="340" t="s">
        <v>221</v>
      </c>
      <c r="I81" s="341"/>
      <c r="J81" s="126"/>
      <c r="K81" s="142">
        <f t="shared" si="8"/>
        <v>0</v>
      </c>
      <c r="L81" s="142">
        <v>0</v>
      </c>
      <c r="M81" s="145">
        <v>0</v>
      </c>
    </row>
    <row r="82" spans="1:13" ht="15.6" customHeight="1" x14ac:dyDescent="0.15">
      <c r="D82" s="1"/>
      <c r="E82" s="1"/>
      <c r="F82" s="1"/>
    </row>
    <row r="83" spans="1:13" ht="15.6" customHeight="1" x14ac:dyDescent="0.15">
      <c r="D83" s="1"/>
      <c r="E83" s="1"/>
      <c r="F83" s="1"/>
    </row>
    <row r="84" spans="1:13" ht="15.6" customHeight="1" x14ac:dyDescent="0.15">
      <c r="D84" s="1"/>
      <c r="E84" s="1"/>
      <c r="F84" s="1"/>
    </row>
    <row r="85" spans="1:13" ht="15.6" customHeight="1" x14ac:dyDescent="0.15">
      <c r="D85" s="1"/>
      <c r="E85" s="1"/>
      <c r="F85" s="1"/>
    </row>
    <row r="86" spans="1:13" ht="15.6" customHeight="1" x14ac:dyDescent="0.15">
      <c r="D86" s="1"/>
      <c r="E86" s="1"/>
      <c r="F86" s="1"/>
    </row>
    <row r="87" spans="1:13" ht="15.6" customHeight="1" x14ac:dyDescent="0.15">
      <c r="D87" s="1"/>
      <c r="E87" s="1"/>
      <c r="F87" s="1"/>
    </row>
    <row r="88" spans="1:13" ht="15.6" customHeight="1" x14ac:dyDescent="0.15">
      <c r="D88" s="1"/>
      <c r="E88" s="1"/>
      <c r="F88" s="1"/>
    </row>
    <row r="89" spans="1:13" ht="15.6" customHeight="1" x14ac:dyDescent="0.15">
      <c r="D89" s="1"/>
      <c r="E89" s="1"/>
      <c r="F89" s="1"/>
    </row>
    <row r="90" spans="1:13" ht="15.6" customHeight="1" x14ac:dyDescent="0.15">
      <c r="D90" s="1"/>
      <c r="E90" s="1"/>
      <c r="F90" s="1"/>
    </row>
    <row r="91" spans="1:13" ht="15.6" customHeight="1" x14ac:dyDescent="0.15">
      <c r="D91" s="1"/>
      <c r="E91" s="1"/>
      <c r="F91" s="1"/>
    </row>
    <row r="92" spans="1:13" ht="15.6" customHeight="1" x14ac:dyDescent="0.15">
      <c r="D92" s="1"/>
      <c r="E92" s="1"/>
      <c r="F92" s="1"/>
    </row>
    <row r="93" spans="1:13" ht="15.6" customHeight="1" x14ac:dyDescent="0.15">
      <c r="D93" s="1"/>
      <c r="E93" s="1"/>
      <c r="F93" s="1"/>
    </row>
    <row r="94" spans="1:13" ht="15.6" customHeight="1" x14ac:dyDescent="0.15">
      <c r="D94" s="1"/>
      <c r="E94" s="1"/>
      <c r="F94" s="1"/>
    </row>
    <row r="95" spans="1:13" ht="15.6" customHeight="1" x14ac:dyDescent="0.15">
      <c r="D95" s="1"/>
      <c r="E95" s="1"/>
      <c r="F95" s="1"/>
    </row>
    <row r="96" spans="1:13" ht="15.6" customHeight="1" x14ac:dyDescent="0.15">
      <c r="D96" s="1"/>
      <c r="E96" s="1"/>
      <c r="F96" s="1"/>
    </row>
    <row r="97" spans="4:6" ht="15.6" customHeight="1" x14ac:dyDescent="0.15">
      <c r="D97" s="1"/>
      <c r="E97" s="1"/>
      <c r="F97" s="1"/>
    </row>
    <row r="98" spans="4:6" ht="21" customHeight="1" x14ac:dyDescent="0.15">
      <c r="D98" s="1"/>
      <c r="E98" s="1"/>
      <c r="F98" s="1"/>
    </row>
    <row r="99" spans="4:6" ht="15.6" customHeight="1" x14ac:dyDescent="0.15">
      <c r="D99" s="1"/>
      <c r="E99" s="1"/>
      <c r="F99" s="1"/>
    </row>
    <row r="100" spans="4:6" ht="15.6" customHeight="1" x14ac:dyDescent="0.15">
      <c r="D100" s="1"/>
      <c r="E100" s="1"/>
      <c r="F100" s="1"/>
    </row>
    <row r="101" spans="4:6" ht="15.6" customHeight="1" x14ac:dyDescent="0.15">
      <c r="D101" s="1"/>
      <c r="E101" s="1"/>
      <c r="F101" s="1"/>
    </row>
    <row r="102" spans="4:6" ht="15.6" customHeight="1" x14ac:dyDescent="0.15">
      <c r="D102" s="1"/>
      <c r="E102" s="1"/>
      <c r="F102" s="1"/>
    </row>
    <row r="103" spans="4:6" ht="15.6" customHeight="1" x14ac:dyDescent="0.15">
      <c r="D103" s="1"/>
      <c r="E103" s="1"/>
      <c r="F103" s="1"/>
    </row>
    <row r="104" spans="4:6" ht="15.6" customHeight="1" x14ac:dyDescent="0.15">
      <c r="D104" s="1"/>
      <c r="E104" s="1"/>
      <c r="F104" s="1"/>
    </row>
    <row r="105" spans="4:6" ht="15.6" customHeight="1" x14ac:dyDescent="0.15">
      <c r="D105" s="1"/>
      <c r="E105" s="1"/>
      <c r="F105" s="1"/>
    </row>
    <row r="106" spans="4:6" ht="15.6" customHeight="1" x14ac:dyDescent="0.15">
      <c r="D106" s="1"/>
      <c r="E106" s="1"/>
      <c r="F106" s="1"/>
    </row>
    <row r="107" spans="4:6" ht="15.6" customHeight="1" x14ac:dyDescent="0.15">
      <c r="D107" s="1"/>
      <c r="E107" s="1"/>
      <c r="F107" s="1"/>
    </row>
    <row r="108" spans="4:6" ht="15.6" customHeight="1" x14ac:dyDescent="0.15">
      <c r="D108" s="1"/>
      <c r="E108" s="1"/>
      <c r="F108" s="1"/>
    </row>
    <row r="109" spans="4:6" ht="15.6" customHeight="1" x14ac:dyDescent="0.15">
      <c r="D109" s="1"/>
      <c r="E109" s="1"/>
      <c r="F109" s="1"/>
    </row>
    <row r="110" spans="4:6" ht="15.6" customHeight="1" x14ac:dyDescent="0.15">
      <c r="D110" s="1"/>
      <c r="E110" s="1"/>
      <c r="F110" s="1"/>
    </row>
    <row r="111" spans="4:6" ht="15.6" customHeight="1" x14ac:dyDescent="0.15">
      <c r="D111" s="1"/>
      <c r="E111" s="1"/>
      <c r="F111" s="1"/>
    </row>
    <row r="112" spans="4:6" ht="15.6" customHeight="1" x14ac:dyDescent="0.15">
      <c r="D112" s="1"/>
      <c r="E112" s="1"/>
      <c r="F112" s="1"/>
    </row>
    <row r="113" spans="4:6" ht="15.6" customHeight="1" x14ac:dyDescent="0.15">
      <c r="D113" s="1"/>
      <c r="E113" s="1"/>
      <c r="F113" s="1"/>
    </row>
    <row r="114" spans="4:6" ht="15.6" customHeight="1" x14ac:dyDescent="0.15">
      <c r="D114" s="1"/>
      <c r="E114" s="1"/>
      <c r="F114" s="1"/>
    </row>
    <row r="115" spans="4:6" ht="15.6" customHeight="1" x14ac:dyDescent="0.15">
      <c r="D115" s="1"/>
      <c r="E115" s="1"/>
      <c r="F115" s="1"/>
    </row>
    <row r="116" spans="4:6" ht="15.6" customHeight="1" x14ac:dyDescent="0.15">
      <c r="D116" s="1"/>
      <c r="E116" s="1"/>
      <c r="F116" s="1"/>
    </row>
    <row r="117" spans="4:6" ht="20.25" customHeight="1" x14ac:dyDescent="0.15">
      <c r="D117" s="1"/>
      <c r="E117" s="1"/>
      <c r="F117" s="1"/>
    </row>
    <row r="118" spans="4:6" ht="15.6" customHeight="1" x14ac:dyDescent="0.15">
      <c r="D118" s="1"/>
      <c r="E118" s="1"/>
      <c r="F118" s="1"/>
    </row>
    <row r="119" spans="4:6" ht="15.6" customHeight="1" x14ac:dyDescent="0.15">
      <c r="D119" s="1"/>
      <c r="E119" s="1"/>
      <c r="F119" s="1"/>
    </row>
    <row r="120" spans="4:6" ht="15.6" customHeight="1" x14ac:dyDescent="0.15">
      <c r="D120" s="1"/>
      <c r="E120" s="1"/>
      <c r="F120" s="1"/>
    </row>
    <row r="121" spans="4:6" ht="15.6" customHeight="1" x14ac:dyDescent="0.15">
      <c r="D121" s="1"/>
      <c r="E121" s="1"/>
      <c r="F121" s="1"/>
    </row>
    <row r="122" spans="4:6" ht="15.6" customHeight="1" x14ac:dyDescent="0.15">
      <c r="D122" s="1"/>
      <c r="E122" s="1"/>
      <c r="F122" s="1"/>
    </row>
    <row r="123" spans="4:6" ht="15.6" customHeight="1" x14ac:dyDescent="0.15">
      <c r="D123" s="1"/>
      <c r="E123" s="1"/>
      <c r="F123" s="1"/>
    </row>
    <row r="124" spans="4:6" ht="15.6" customHeight="1" x14ac:dyDescent="0.15">
      <c r="D124" s="1"/>
      <c r="E124" s="1"/>
      <c r="F124" s="1"/>
    </row>
    <row r="125" spans="4:6" ht="15.6" customHeight="1" x14ac:dyDescent="0.15">
      <c r="D125" s="1"/>
      <c r="E125" s="1"/>
      <c r="F125" s="1"/>
    </row>
    <row r="126" spans="4:6" ht="15.6" customHeight="1" x14ac:dyDescent="0.15">
      <c r="D126" s="1"/>
      <c r="E126" s="1"/>
      <c r="F126" s="1"/>
    </row>
    <row r="127" spans="4:6" ht="15.6" customHeight="1" x14ac:dyDescent="0.15">
      <c r="D127" s="1"/>
      <c r="E127" s="1"/>
      <c r="F127" s="1"/>
    </row>
  </sheetData>
  <mergeCells count="112">
    <mergeCell ref="H79:I79"/>
    <mergeCell ref="A58:B58"/>
    <mergeCell ref="A57:B57"/>
    <mergeCell ref="A56:B56"/>
    <mergeCell ref="H57:I57"/>
    <mergeCell ref="H56:I56"/>
    <mergeCell ref="H77:I77"/>
    <mergeCell ref="H76:I76"/>
    <mergeCell ref="A80:B80"/>
    <mergeCell ref="A64:B64"/>
    <mergeCell ref="H78:I78"/>
    <mergeCell ref="A72:B72"/>
    <mergeCell ref="A69:B69"/>
    <mergeCell ref="A70:B70"/>
    <mergeCell ref="A68:B68"/>
    <mergeCell ref="A61:B61"/>
    <mergeCell ref="H71:I71"/>
    <mergeCell ref="H61:I61"/>
    <mergeCell ref="H68:I68"/>
    <mergeCell ref="H44:I44"/>
    <mergeCell ref="H48:I48"/>
    <mergeCell ref="H54:I54"/>
    <mergeCell ref="A59:B59"/>
    <mergeCell ref="H81:I81"/>
    <mergeCell ref="H72:I72"/>
    <mergeCell ref="H67:I67"/>
    <mergeCell ref="A71:B71"/>
    <mergeCell ref="A74:B74"/>
    <mergeCell ref="A78:B78"/>
    <mergeCell ref="A55:B55"/>
    <mergeCell ref="H63:I63"/>
    <mergeCell ref="H75:I75"/>
    <mergeCell ref="H73:I73"/>
    <mergeCell ref="H51:I51"/>
    <mergeCell ref="H66:I66"/>
    <mergeCell ref="H65:I65"/>
    <mergeCell ref="H64:I64"/>
    <mergeCell ref="A52:B52"/>
    <mergeCell ref="A62:B62"/>
    <mergeCell ref="A79:B79"/>
    <mergeCell ref="H70:I70"/>
    <mergeCell ref="H74:I74"/>
    <mergeCell ref="H69:I69"/>
    <mergeCell ref="A1:G1"/>
    <mergeCell ref="H50:I50"/>
    <mergeCell ref="H41:I41"/>
    <mergeCell ref="H43:I43"/>
    <mergeCell ref="A39:B39"/>
    <mergeCell ref="A3:E3"/>
    <mergeCell ref="A6:D6"/>
    <mergeCell ref="A10:B10"/>
    <mergeCell ref="B17:B19"/>
    <mergeCell ref="A11:B13"/>
    <mergeCell ref="H6:J6"/>
    <mergeCell ref="A44:B44"/>
    <mergeCell ref="A26:B28"/>
    <mergeCell ref="J26:K26"/>
    <mergeCell ref="J24:K24"/>
    <mergeCell ref="H39:I39"/>
    <mergeCell ref="H42:I42"/>
    <mergeCell ref="A41:B41"/>
    <mergeCell ref="H40:I40"/>
    <mergeCell ref="A14:A19"/>
    <mergeCell ref="H34:I34"/>
    <mergeCell ref="A47:B47"/>
    <mergeCell ref="A48:B48"/>
    <mergeCell ref="A50:B50"/>
    <mergeCell ref="B14:B16"/>
    <mergeCell ref="A20:B22"/>
    <mergeCell ref="H38:I38"/>
    <mergeCell ref="C10:D10"/>
    <mergeCell ref="H11:H13"/>
    <mergeCell ref="H20:K20"/>
    <mergeCell ref="J13:K13"/>
    <mergeCell ref="J11:K11"/>
    <mergeCell ref="H22:H24"/>
    <mergeCell ref="J29:K29"/>
    <mergeCell ref="J21:K21"/>
    <mergeCell ref="J10:K10"/>
    <mergeCell ref="J12:K12"/>
    <mergeCell ref="J22:K22"/>
    <mergeCell ref="J25:K25"/>
    <mergeCell ref="A29:B31"/>
    <mergeCell ref="H36:I36"/>
    <mergeCell ref="H37:I37"/>
    <mergeCell ref="H35:I35"/>
    <mergeCell ref="H28:H30"/>
    <mergeCell ref="J30:K30"/>
    <mergeCell ref="A51:B51"/>
    <mergeCell ref="A63:B63"/>
    <mergeCell ref="A65:B65"/>
    <mergeCell ref="H62:I62"/>
    <mergeCell ref="A38:B38"/>
    <mergeCell ref="A35:B35"/>
    <mergeCell ref="J23:K23"/>
    <mergeCell ref="A45:B45"/>
    <mergeCell ref="A46:B46"/>
    <mergeCell ref="A49:B49"/>
    <mergeCell ref="A54:B54"/>
    <mergeCell ref="H59:I59"/>
    <mergeCell ref="H58:I58"/>
    <mergeCell ref="H60:I60"/>
    <mergeCell ref="J28:K28"/>
    <mergeCell ref="H25:H27"/>
    <mergeCell ref="J27:K27"/>
    <mergeCell ref="A60:B60"/>
    <mergeCell ref="H53:I53"/>
    <mergeCell ref="H52:I52"/>
    <mergeCell ref="A23:B25"/>
    <mergeCell ref="A33:E33"/>
    <mergeCell ref="A34:B34"/>
    <mergeCell ref="A37:B37"/>
  </mergeCells>
  <phoneticPr fontId="2"/>
  <pageMargins left="0.78740157480314965" right="0.78740157480314965" top="0.39370078740157483" bottom="0.39370078740157483" header="0.51181102362204722" footer="0.19685039370078741"/>
  <pageSetup paperSize="9" firstPageNumber="435" orientation="portrait" useFirstPageNumber="1" horizontalDpi="300" verticalDpi="300" r:id="rId1"/>
  <headerFooter scaleWithDoc="0" alignWithMargins="0">
    <oddFooter>&amp;C-&amp;[435-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1"/>
  <sheetViews>
    <sheetView zoomScaleNormal="100" zoomScaleSheetLayoutView="100" workbookViewId="0">
      <selection activeCell="M18" sqref="M18"/>
    </sheetView>
  </sheetViews>
  <sheetFormatPr defaultColWidth="9" defaultRowHeight="13.5" x14ac:dyDescent="0.15"/>
  <cols>
    <col min="1" max="1" width="2.375" style="37" customWidth="1"/>
    <col min="2" max="2" width="3" style="38" customWidth="1"/>
    <col min="3" max="3" width="10.125" style="38" customWidth="1"/>
    <col min="4" max="4" width="12.5" style="38" customWidth="1"/>
    <col min="5" max="5" width="21.625" style="38" customWidth="1"/>
    <col min="6" max="6" width="14.25" style="38" customWidth="1"/>
    <col min="7" max="7" width="16.125" style="39" customWidth="1"/>
    <col min="8" max="8" width="2.125" style="37" customWidth="1"/>
    <col min="9" max="16384" width="9" style="38"/>
  </cols>
  <sheetData>
    <row r="2" spans="2:7" x14ac:dyDescent="0.15">
      <c r="B2" s="193"/>
      <c r="C2" s="193"/>
      <c r="D2" s="193"/>
      <c r="E2" s="193"/>
      <c r="F2" s="193"/>
      <c r="G2" s="194"/>
    </row>
    <row r="3" spans="2:7" x14ac:dyDescent="0.15">
      <c r="B3" s="193"/>
      <c r="C3" s="193"/>
      <c r="D3" s="193"/>
      <c r="E3" s="193"/>
      <c r="F3" s="193"/>
      <c r="G3" s="194"/>
    </row>
    <row r="4" spans="2:7" ht="18.95" customHeight="1" x14ac:dyDescent="0.15">
      <c r="B4" s="297" t="s">
        <v>250</v>
      </c>
      <c r="C4" s="298"/>
      <c r="D4" s="298"/>
      <c r="E4" s="298"/>
      <c r="F4" s="298"/>
      <c r="G4" s="298"/>
    </row>
    <row r="5" spans="2:7" ht="18.95" customHeight="1" x14ac:dyDescent="0.15">
      <c r="B5" s="299" t="s">
        <v>159</v>
      </c>
      <c r="C5" s="300"/>
      <c r="D5" s="195" t="s">
        <v>160</v>
      </c>
      <c r="E5" s="46" t="s">
        <v>161</v>
      </c>
      <c r="F5" s="47" t="s">
        <v>162</v>
      </c>
      <c r="G5" s="196" t="s">
        <v>163</v>
      </c>
    </row>
    <row r="6" spans="2:7" ht="18.95" customHeight="1" x14ac:dyDescent="0.15">
      <c r="B6" s="301" t="s">
        <v>118</v>
      </c>
      <c r="C6" s="302"/>
      <c r="D6" s="303" t="s">
        <v>164</v>
      </c>
      <c r="E6" s="197" t="s">
        <v>165</v>
      </c>
      <c r="F6" s="198">
        <v>460</v>
      </c>
      <c r="G6" s="199" t="s">
        <v>251</v>
      </c>
    </row>
    <row r="7" spans="2:7" ht="18.95" customHeight="1" x14ac:dyDescent="0.15">
      <c r="B7" s="292"/>
      <c r="C7" s="293"/>
      <c r="D7" s="284"/>
      <c r="E7" s="200" t="s">
        <v>166</v>
      </c>
      <c r="F7" s="201">
        <v>50</v>
      </c>
      <c r="G7" s="202" t="s">
        <v>167</v>
      </c>
    </row>
    <row r="8" spans="2:7" ht="18.95" customHeight="1" x14ac:dyDescent="0.15">
      <c r="B8" s="292"/>
      <c r="C8" s="293"/>
      <c r="D8" s="284" t="s">
        <v>168</v>
      </c>
      <c r="E8" s="284" t="s">
        <v>169</v>
      </c>
      <c r="F8" s="283">
        <v>430</v>
      </c>
      <c r="G8" s="289" t="s">
        <v>252</v>
      </c>
    </row>
    <row r="9" spans="2:7" ht="18.95" customHeight="1" x14ac:dyDescent="0.15">
      <c r="B9" s="292"/>
      <c r="C9" s="293"/>
      <c r="D9" s="284"/>
      <c r="E9" s="284"/>
      <c r="F9" s="283"/>
      <c r="G9" s="289"/>
    </row>
    <row r="10" spans="2:7" ht="18.95" customHeight="1" x14ac:dyDescent="0.15">
      <c r="B10" s="292"/>
      <c r="C10" s="293"/>
      <c r="D10" s="304" t="s">
        <v>170</v>
      </c>
      <c r="E10" s="200" t="s">
        <v>171</v>
      </c>
      <c r="F10" s="201">
        <v>135</v>
      </c>
      <c r="G10" s="202">
        <v>4000</v>
      </c>
    </row>
    <row r="11" spans="2:7" ht="18.95" customHeight="1" x14ac:dyDescent="0.15">
      <c r="B11" s="294"/>
      <c r="C11" s="295"/>
      <c r="D11" s="303"/>
      <c r="E11" s="200" t="s">
        <v>166</v>
      </c>
      <c r="F11" s="201">
        <v>757</v>
      </c>
      <c r="G11" s="203" t="s">
        <v>253</v>
      </c>
    </row>
    <row r="12" spans="2:7" ht="18.95" customHeight="1" x14ac:dyDescent="0.15">
      <c r="B12" s="282" t="s">
        <v>119</v>
      </c>
      <c r="C12" s="283"/>
      <c r="D12" s="284" t="s">
        <v>172</v>
      </c>
      <c r="E12" s="200" t="s">
        <v>173</v>
      </c>
      <c r="F12" s="201">
        <v>530</v>
      </c>
      <c r="G12" s="202" t="s">
        <v>254</v>
      </c>
    </row>
    <row r="13" spans="2:7" ht="18.95" customHeight="1" x14ac:dyDescent="0.15">
      <c r="B13" s="282"/>
      <c r="C13" s="283"/>
      <c r="D13" s="284"/>
      <c r="E13" s="200" t="s">
        <v>166</v>
      </c>
      <c r="F13" s="201">
        <v>137</v>
      </c>
      <c r="G13" s="202" t="s">
        <v>167</v>
      </c>
    </row>
    <row r="14" spans="2:7" ht="18.95" customHeight="1" x14ac:dyDescent="0.15">
      <c r="B14" s="282" t="s">
        <v>120</v>
      </c>
      <c r="C14" s="283"/>
      <c r="D14" s="284" t="s">
        <v>174</v>
      </c>
      <c r="E14" s="200" t="s">
        <v>175</v>
      </c>
      <c r="F14" s="201">
        <v>380</v>
      </c>
      <c r="G14" s="202" t="s">
        <v>254</v>
      </c>
    </row>
    <row r="15" spans="2:7" ht="18.95" customHeight="1" x14ac:dyDescent="0.15">
      <c r="B15" s="282"/>
      <c r="C15" s="283"/>
      <c r="D15" s="284"/>
      <c r="E15" s="200" t="s">
        <v>176</v>
      </c>
      <c r="F15" s="201">
        <v>200</v>
      </c>
      <c r="G15" s="202" t="s">
        <v>167</v>
      </c>
    </row>
    <row r="16" spans="2:7" ht="18.95" customHeight="1" x14ac:dyDescent="0.15">
      <c r="B16" s="290" t="s">
        <v>177</v>
      </c>
      <c r="C16" s="291"/>
      <c r="D16" s="296" t="s">
        <v>255</v>
      </c>
      <c r="E16" s="278" t="s">
        <v>256</v>
      </c>
      <c r="F16" s="280">
        <v>575</v>
      </c>
      <c r="G16" s="287" t="s">
        <v>257</v>
      </c>
    </row>
    <row r="17" spans="2:7" ht="18.95" customHeight="1" x14ac:dyDescent="0.15">
      <c r="B17" s="292"/>
      <c r="C17" s="293"/>
      <c r="D17" s="284"/>
      <c r="E17" s="279"/>
      <c r="F17" s="281"/>
      <c r="G17" s="288"/>
    </row>
    <row r="18" spans="2:7" ht="18.95" customHeight="1" x14ac:dyDescent="0.15">
      <c r="B18" s="292"/>
      <c r="C18" s="293"/>
      <c r="D18" s="284" t="s">
        <v>178</v>
      </c>
      <c r="E18" s="200" t="s">
        <v>179</v>
      </c>
      <c r="F18" s="201">
        <v>150</v>
      </c>
      <c r="G18" s="202" t="s">
        <v>258</v>
      </c>
    </row>
    <row r="19" spans="2:7" ht="18.95" customHeight="1" x14ac:dyDescent="0.15">
      <c r="B19" s="294"/>
      <c r="C19" s="295"/>
      <c r="D19" s="284"/>
      <c r="E19" s="200" t="s">
        <v>166</v>
      </c>
      <c r="F19" s="201">
        <v>80</v>
      </c>
      <c r="G19" s="202" t="s">
        <v>167</v>
      </c>
    </row>
    <row r="20" spans="2:7" ht="18.95" customHeight="1" x14ac:dyDescent="0.15">
      <c r="B20" s="282" t="s">
        <v>152</v>
      </c>
      <c r="C20" s="283"/>
      <c r="D20" s="284" t="s">
        <v>180</v>
      </c>
      <c r="E20" s="200" t="s">
        <v>181</v>
      </c>
      <c r="F20" s="201">
        <v>440</v>
      </c>
      <c r="G20" s="202" t="s">
        <v>254</v>
      </c>
    </row>
    <row r="21" spans="2:7" ht="18.95" customHeight="1" x14ac:dyDescent="0.15">
      <c r="B21" s="282"/>
      <c r="C21" s="283"/>
      <c r="D21" s="284"/>
      <c r="E21" s="200" t="s">
        <v>182</v>
      </c>
      <c r="F21" s="201">
        <v>617</v>
      </c>
      <c r="G21" s="202" t="s">
        <v>167</v>
      </c>
    </row>
    <row r="22" spans="2:7" ht="18.95" customHeight="1" x14ac:dyDescent="0.15">
      <c r="B22" s="285" t="s">
        <v>183</v>
      </c>
      <c r="C22" s="286"/>
      <c r="D22" s="284" t="s">
        <v>184</v>
      </c>
      <c r="E22" s="284" t="s">
        <v>185</v>
      </c>
      <c r="F22" s="283">
        <v>230</v>
      </c>
      <c r="G22" s="289" t="s">
        <v>259</v>
      </c>
    </row>
    <row r="23" spans="2:7" ht="18.95" customHeight="1" x14ac:dyDescent="0.15">
      <c r="B23" s="285"/>
      <c r="C23" s="286"/>
      <c r="D23" s="284"/>
      <c r="E23" s="284"/>
      <c r="F23" s="283"/>
      <c r="G23" s="289"/>
    </row>
    <row r="24" spans="2:7" ht="18.95" customHeight="1" x14ac:dyDescent="0.15">
      <c r="B24" s="285"/>
      <c r="C24" s="286"/>
      <c r="D24" s="204" t="s">
        <v>186</v>
      </c>
      <c r="E24" s="204" t="s">
        <v>187</v>
      </c>
      <c r="F24" s="205">
        <v>30</v>
      </c>
      <c r="G24" s="202" t="s">
        <v>167</v>
      </c>
    </row>
    <row r="25" spans="2:7" ht="18.95" customHeight="1" x14ac:dyDescent="0.15">
      <c r="B25" s="282" t="s">
        <v>188</v>
      </c>
      <c r="C25" s="283"/>
      <c r="D25" s="284" t="s">
        <v>189</v>
      </c>
      <c r="E25" s="200" t="s">
        <v>190</v>
      </c>
      <c r="F25" s="201">
        <v>300</v>
      </c>
      <c r="G25" s="202">
        <v>5000</v>
      </c>
    </row>
    <row r="26" spans="2:7" ht="18.95" customHeight="1" x14ac:dyDescent="0.15">
      <c r="B26" s="282"/>
      <c r="C26" s="283"/>
      <c r="D26" s="284"/>
      <c r="E26" s="200" t="s">
        <v>182</v>
      </c>
      <c r="F26" s="201">
        <v>162</v>
      </c>
      <c r="G26" s="202" t="s">
        <v>167</v>
      </c>
    </row>
    <row r="27" spans="2:7" ht="18.95" customHeight="1" x14ac:dyDescent="0.15">
      <c r="B27" s="282" t="s">
        <v>126</v>
      </c>
      <c r="C27" s="283"/>
      <c r="D27" s="284" t="s">
        <v>191</v>
      </c>
      <c r="E27" s="284" t="s">
        <v>260</v>
      </c>
      <c r="F27" s="283">
        <v>310</v>
      </c>
      <c r="G27" s="289" t="s">
        <v>259</v>
      </c>
    </row>
    <row r="28" spans="2:7" ht="18.95" customHeight="1" x14ac:dyDescent="0.15">
      <c r="B28" s="282"/>
      <c r="C28" s="283"/>
      <c r="D28" s="284"/>
      <c r="E28" s="284"/>
      <c r="F28" s="283"/>
      <c r="G28" s="289"/>
    </row>
    <row r="29" spans="2:7" ht="18.95" customHeight="1" x14ac:dyDescent="0.15">
      <c r="B29" s="282"/>
      <c r="C29" s="283"/>
      <c r="D29" s="204" t="s">
        <v>192</v>
      </c>
      <c r="E29" s="200" t="s">
        <v>193</v>
      </c>
      <c r="F29" s="201">
        <v>230</v>
      </c>
      <c r="G29" s="202" t="s">
        <v>259</v>
      </c>
    </row>
    <row r="30" spans="2:7" ht="18.95" customHeight="1" x14ac:dyDescent="0.15">
      <c r="B30" s="285" t="s">
        <v>127</v>
      </c>
      <c r="C30" s="286"/>
      <c r="D30" s="284" t="s">
        <v>194</v>
      </c>
      <c r="E30" s="284" t="s">
        <v>195</v>
      </c>
      <c r="F30" s="283">
        <v>54</v>
      </c>
      <c r="G30" s="289" t="s">
        <v>167</v>
      </c>
    </row>
    <row r="31" spans="2:7" ht="18.95" customHeight="1" x14ac:dyDescent="0.15">
      <c r="B31" s="285"/>
      <c r="C31" s="286"/>
      <c r="D31" s="284"/>
      <c r="E31" s="284"/>
      <c r="F31" s="283"/>
      <c r="G31" s="289"/>
    </row>
    <row r="32" spans="2:7" ht="18.95" customHeight="1" x14ac:dyDescent="0.15">
      <c r="B32" s="285"/>
      <c r="C32" s="286"/>
      <c r="D32" s="204" t="s">
        <v>196</v>
      </c>
      <c r="E32" s="204" t="s">
        <v>197</v>
      </c>
      <c r="F32" s="205">
        <v>50</v>
      </c>
      <c r="G32" s="206" t="s">
        <v>167</v>
      </c>
    </row>
    <row r="33" spans="2:7" ht="18.95" customHeight="1" x14ac:dyDescent="0.15">
      <c r="B33" s="305" t="s">
        <v>128</v>
      </c>
      <c r="C33" s="283" t="s">
        <v>198</v>
      </c>
      <c r="D33" s="284" t="s">
        <v>199</v>
      </c>
      <c r="E33" s="200" t="s">
        <v>200</v>
      </c>
      <c r="F33" s="201">
        <v>360</v>
      </c>
      <c r="G33" s="207" t="s">
        <v>261</v>
      </c>
    </row>
    <row r="34" spans="2:7" ht="18.95" customHeight="1" x14ac:dyDescent="0.15">
      <c r="B34" s="306"/>
      <c r="C34" s="283"/>
      <c r="D34" s="284"/>
      <c r="E34" s="200" t="s">
        <v>197</v>
      </c>
      <c r="F34" s="201">
        <v>130</v>
      </c>
      <c r="G34" s="202" t="s">
        <v>167</v>
      </c>
    </row>
    <row r="35" spans="2:7" ht="18.95" customHeight="1" x14ac:dyDescent="0.15">
      <c r="B35" s="306"/>
      <c r="C35" s="283"/>
      <c r="D35" s="284"/>
      <c r="E35" s="200" t="s">
        <v>201</v>
      </c>
      <c r="F35" s="201" t="s">
        <v>202</v>
      </c>
      <c r="G35" s="202">
        <v>50000</v>
      </c>
    </row>
    <row r="36" spans="2:7" ht="18.95" customHeight="1" x14ac:dyDescent="0.15">
      <c r="B36" s="306"/>
      <c r="C36" s="283" t="s">
        <v>203</v>
      </c>
      <c r="D36" s="284" t="s">
        <v>204</v>
      </c>
      <c r="E36" s="200" t="s">
        <v>205</v>
      </c>
      <c r="F36" s="201">
        <v>180</v>
      </c>
      <c r="G36" s="202">
        <v>500</v>
      </c>
    </row>
    <row r="37" spans="2:7" ht="18.95" customHeight="1" x14ac:dyDescent="0.15">
      <c r="B37" s="307"/>
      <c r="C37" s="280"/>
      <c r="D37" s="304"/>
      <c r="E37" s="208" t="s">
        <v>182</v>
      </c>
      <c r="F37" s="209">
        <v>363</v>
      </c>
      <c r="G37" s="210" t="s">
        <v>167</v>
      </c>
    </row>
    <row r="38" spans="2:7" ht="18.95" customHeight="1" x14ac:dyDescent="0.15">
      <c r="B38" s="269" t="s">
        <v>206</v>
      </c>
      <c r="C38" s="270"/>
      <c r="D38" s="271"/>
      <c r="E38" s="49" t="s">
        <v>207</v>
      </c>
      <c r="F38" s="211">
        <f>F6+F8+F10+F12+F14+F16+F18+F20+F22+F25+F27+F29+F33+F36</f>
        <v>4710</v>
      </c>
      <c r="G38" s="212"/>
    </row>
    <row r="39" spans="2:7" ht="18.75" customHeight="1" x14ac:dyDescent="0.15">
      <c r="B39" s="272"/>
      <c r="C39" s="273"/>
      <c r="D39" s="274"/>
      <c r="E39" s="48" t="s">
        <v>208</v>
      </c>
      <c r="F39" s="213">
        <f>F7+F11+F13+F15+F19+F21+F24+F26+F30+F32+F34+F37</f>
        <v>2630</v>
      </c>
      <c r="G39" s="214"/>
    </row>
    <row r="40" spans="2:7" ht="18.75" customHeight="1" x14ac:dyDescent="0.15">
      <c r="B40" s="275"/>
      <c r="C40" s="276"/>
      <c r="D40" s="277"/>
      <c r="E40" s="50" t="s">
        <v>201</v>
      </c>
      <c r="F40" s="51" t="str">
        <f>F35</f>
        <v>3基</v>
      </c>
      <c r="G40" s="215"/>
    </row>
    <row r="41" spans="2:7" ht="14.25" customHeight="1" x14ac:dyDescent="0.15">
      <c r="B41" s="52" t="s">
        <v>262</v>
      </c>
      <c r="C41" s="52"/>
      <c r="D41" s="52"/>
      <c r="E41" s="52"/>
      <c r="F41" s="52"/>
      <c r="G41" s="216"/>
    </row>
  </sheetData>
  <mergeCells count="44">
    <mergeCell ref="G27:G28"/>
    <mergeCell ref="F30:F31"/>
    <mergeCell ref="G30:G31"/>
    <mergeCell ref="B33:B37"/>
    <mergeCell ref="C33:C35"/>
    <mergeCell ref="D33:D35"/>
    <mergeCell ref="C36:C37"/>
    <mergeCell ref="D36:D37"/>
    <mergeCell ref="B4:G4"/>
    <mergeCell ref="B5:C5"/>
    <mergeCell ref="B6:C11"/>
    <mergeCell ref="D6:D7"/>
    <mergeCell ref="D8:D9"/>
    <mergeCell ref="E8:E9"/>
    <mergeCell ref="F8:F9"/>
    <mergeCell ref="G8:G9"/>
    <mergeCell ref="D10:D11"/>
    <mergeCell ref="B12:C13"/>
    <mergeCell ref="D12:D13"/>
    <mergeCell ref="B14:C15"/>
    <mergeCell ref="D14:D15"/>
    <mergeCell ref="D25:D26"/>
    <mergeCell ref="B16:C19"/>
    <mergeCell ref="B25:C26"/>
    <mergeCell ref="D16:D17"/>
    <mergeCell ref="D18:D19"/>
    <mergeCell ref="D20:D21"/>
    <mergeCell ref="G16:G17"/>
    <mergeCell ref="B20:C21"/>
    <mergeCell ref="B22:C24"/>
    <mergeCell ref="D22:D23"/>
    <mergeCell ref="E22:E23"/>
    <mergeCell ref="F22:F23"/>
    <mergeCell ref="G22:G23"/>
    <mergeCell ref="B38:D40"/>
    <mergeCell ref="E16:E17"/>
    <mergeCell ref="F16:F17"/>
    <mergeCell ref="B27:C29"/>
    <mergeCell ref="D27:D28"/>
    <mergeCell ref="E27:E28"/>
    <mergeCell ref="F27:F28"/>
    <mergeCell ref="B30:C32"/>
    <mergeCell ref="D30:D31"/>
    <mergeCell ref="E30:E31"/>
  </mergeCells>
  <phoneticPr fontId="2"/>
  <printOptions horizontalCentered="1"/>
  <pageMargins left="0.78740157480314965" right="0.78740157480314965" top="0.39370078740157483" bottom="0.78740157480314965" header="0.55118110236220474" footer="0.19685039370078741"/>
  <pageSetup paperSize="9" firstPageNumber="418" orientation="portrait" useFirstPageNumber="1" r:id="rId1"/>
  <headerFooter scaleWithDoc="0" alignWithMargins="0">
    <oddHeader>&amp;L&amp;"ＭＳ Ｐゴシック,太字"&amp;18 ２　島しょ港湾（地方港湾）一覧表</oddHeader>
    <oddFooter>&amp;C-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7"/>
  <sheetViews>
    <sheetView zoomScale="200" zoomScaleNormal="200" zoomScaleSheetLayoutView="130" workbookViewId="0">
      <selection activeCell="M18" sqref="M18"/>
    </sheetView>
  </sheetViews>
  <sheetFormatPr defaultColWidth="8.625" defaultRowHeight="15.6" customHeight="1" x14ac:dyDescent="0.15"/>
  <cols>
    <col min="1" max="1" width="6.5" style="1" customWidth="1"/>
    <col min="2" max="2" width="8.625" style="1" customWidth="1"/>
    <col min="3" max="3" width="3.375" style="1" customWidth="1"/>
    <col min="4" max="4" width="7.5" style="3" customWidth="1"/>
    <col min="5" max="5" width="8.625" style="3" customWidth="1"/>
    <col min="6" max="6" width="7.5" style="3" customWidth="1"/>
    <col min="7" max="7" width="1.75" style="1" customWidth="1"/>
    <col min="8" max="8" width="6.625" style="1" customWidth="1"/>
    <col min="9" max="9" width="8.625" style="1" customWidth="1"/>
    <col min="10" max="10" width="3.25" style="1" customWidth="1"/>
    <col min="11" max="11" width="7.5" style="1" customWidth="1"/>
    <col min="12" max="12" width="9.125" style="1" customWidth="1"/>
    <col min="13" max="13" width="7.5" style="1" customWidth="1"/>
    <col min="14" max="16384" width="8.625" style="1"/>
  </cols>
  <sheetData>
    <row r="1" spans="1:13" ht="24.95" customHeight="1" x14ac:dyDescent="0.15">
      <c r="A1" s="393"/>
      <c r="B1" s="393"/>
      <c r="C1" s="393"/>
      <c r="D1" s="393"/>
      <c r="E1" s="393"/>
      <c r="F1" s="393"/>
      <c r="G1" s="393"/>
    </row>
    <row r="2" spans="1:13" ht="3.95" customHeight="1" x14ac:dyDescent="0.15">
      <c r="A2" s="191"/>
      <c r="B2" s="191"/>
      <c r="C2" s="191"/>
      <c r="D2" s="191"/>
      <c r="E2" s="191"/>
      <c r="F2" s="191"/>
      <c r="G2" s="191"/>
    </row>
    <row r="3" spans="1:13" ht="19.5" customHeight="1" x14ac:dyDescent="0.15">
      <c r="A3" s="379" t="s">
        <v>277</v>
      </c>
      <c r="B3" s="379"/>
      <c r="C3" s="379"/>
      <c r="D3" s="379"/>
      <c r="E3" s="379"/>
      <c r="F3" s="2"/>
      <c r="G3" s="3"/>
    </row>
    <row r="4" spans="1:13" ht="3.95" customHeight="1" x14ac:dyDescent="0.15">
      <c r="A4" s="183"/>
      <c r="B4" s="183"/>
      <c r="C4" s="183"/>
      <c r="D4" s="183"/>
      <c r="E4" s="183"/>
      <c r="F4" s="2"/>
      <c r="G4" s="3"/>
    </row>
    <row r="5" spans="1:13" ht="9.6" customHeight="1" x14ac:dyDescent="0.15">
      <c r="A5" s="127"/>
      <c r="B5" s="127"/>
      <c r="C5" s="127"/>
      <c r="D5" s="128"/>
      <c r="E5" s="128" t="s">
        <v>270</v>
      </c>
      <c r="F5" s="128"/>
      <c r="G5" s="128"/>
      <c r="H5" s="127"/>
      <c r="I5" s="127"/>
      <c r="J5" s="127"/>
      <c r="K5" s="128"/>
      <c r="L5" s="128" t="s">
        <v>270</v>
      </c>
      <c r="M5" s="139"/>
    </row>
    <row r="6" spans="1:13" ht="10.5" customHeight="1" x14ac:dyDescent="0.15">
      <c r="A6" s="380" t="s">
        <v>94</v>
      </c>
      <c r="B6" s="380"/>
      <c r="C6" s="380"/>
      <c r="D6" s="380"/>
      <c r="E6" s="128" t="s">
        <v>269</v>
      </c>
      <c r="F6" s="128"/>
      <c r="G6" s="128"/>
      <c r="H6" s="381" t="s">
        <v>95</v>
      </c>
      <c r="I6" s="381"/>
      <c r="J6" s="382"/>
      <c r="K6" s="127"/>
      <c r="L6" s="128" t="s">
        <v>269</v>
      </c>
      <c r="M6" s="139"/>
    </row>
    <row r="7" spans="1:13" ht="9.6" customHeight="1" x14ac:dyDescent="0.15">
      <c r="A7" s="127"/>
      <c r="B7" s="127"/>
      <c r="C7" s="127"/>
      <c r="D7" s="128"/>
      <c r="E7" s="128" t="s">
        <v>104</v>
      </c>
      <c r="F7" s="128"/>
      <c r="G7" s="128"/>
      <c r="H7" s="127"/>
      <c r="I7" s="127"/>
      <c r="J7" s="127"/>
      <c r="K7" s="128"/>
      <c r="L7" s="128" t="s">
        <v>104</v>
      </c>
      <c r="M7" s="139"/>
    </row>
    <row r="8" spans="1:13" ht="9.6" customHeight="1" x14ac:dyDescent="0.15">
      <c r="A8" s="127"/>
      <c r="B8" s="127"/>
      <c r="C8" s="127"/>
      <c r="D8" s="128" t="s">
        <v>237</v>
      </c>
      <c r="E8" s="128" t="s">
        <v>105</v>
      </c>
      <c r="F8" s="128"/>
      <c r="G8" s="128"/>
      <c r="H8" s="127"/>
      <c r="I8" s="127"/>
      <c r="J8" s="127"/>
      <c r="K8" s="128"/>
      <c r="L8" s="128" t="s">
        <v>77</v>
      </c>
      <c r="M8" s="139"/>
    </row>
    <row r="9" spans="1:13" ht="9.6" customHeight="1" x14ac:dyDescent="0.15">
      <c r="A9" s="160"/>
      <c r="B9" s="129"/>
      <c r="C9" s="129"/>
      <c r="D9" s="128"/>
      <c r="E9" s="128"/>
      <c r="F9" s="128"/>
      <c r="G9" s="128"/>
      <c r="H9" s="139"/>
      <c r="I9" s="139"/>
      <c r="J9" s="139"/>
      <c r="K9" s="128"/>
      <c r="L9" s="128"/>
      <c r="M9" s="139"/>
    </row>
    <row r="10" spans="1:13" ht="9.6" customHeight="1" x14ac:dyDescent="0.15">
      <c r="A10" s="383" t="s">
        <v>72</v>
      </c>
      <c r="B10" s="384"/>
      <c r="C10" s="372" t="s">
        <v>7</v>
      </c>
      <c r="D10" s="373"/>
      <c r="E10" s="130" t="s">
        <v>0</v>
      </c>
      <c r="F10" s="163"/>
      <c r="G10" s="128"/>
      <c r="H10" s="131" t="s">
        <v>12</v>
      </c>
      <c r="I10" s="130" t="s">
        <v>11</v>
      </c>
      <c r="J10" s="372" t="s">
        <v>8</v>
      </c>
      <c r="K10" s="373"/>
      <c r="L10" s="130" t="s">
        <v>9</v>
      </c>
      <c r="M10" s="139"/>
    </row>
    <row r="11" spans="1:13" ht="9.6" customHeight="1" x14ac:dyDescent="0.15">
      <c r="A11" s="385" t="s">
        <v>73</v>
      </c>
      <c r="B11" s="386"/>
      <c r="C11" s="132"/>
      <c r="D11" s="190">
        <f>SUM(D14,D17,D20,D23,D26,D29)</f>
        <v>50</v>
      </c>
      <c r="E11" s="167">
        <f>SUM(E14,E17,E20,E23,E26,E29)</f>
        <v>113814</v>
      </c>
      <c r="F11" s="161"/>
      <c r="G11" s="128"/>
      <c r="H11" s="367" t="s">
        <v>10</v>
      </c>
      <c r="I11" s="170">
        <f>SUM(J11:L11)</f>
        <v>738</v>
      </c>
      <c r="J11" s="398">
        <v>269</v>
      </c>
      <c r="K11" s="399"/>
      <c r="L11" s="226">
        <v>469</v>
      </c>
      <c r="M11" s="139"/>
    </row>
    <row r="12" spans="1:13" ht="9.6" customHeight="1" x14ac:dyDescent="0.15">
      <c r="A12" s="356"/>
      <c r="B12" s="357"/>
      <c r="C12" s="133"/>
      <c r="D12" s="190">
        <f>SUM(D15,D18,D21,D24,D27,D30)</f>
        <v>39</v>
      </c>
      <c r="E12" s="170">
        <f>SUM(E15,E18,E21,E24,E27,E30)</f>
        <v>49364</v>
      </c>
      <c r="F12" s="161"/>
      <c r="G12" s="128"/>
      <c r="H12" s="368"/>
      <c r="I12" s="168">
        <f>SUM(J12:L12)</f>
        <v>705</v>
      </c>
      <c r="J12" s="396">
        <v>254</v>
      </c>
      <c r="K12" s="397"/>
      <c r="L12" s="170">
        <v>451</v>
      </c>
      <c r="M12" s="139"/>
    </row>
    <row r="13" spans="1:13" ht="9.6" customHeight="1" x14ac:dyDescent="0.15">
      <c r="A13" s="356"/>
      <c r="B13" s="357"/>
      <c r="C13" s="133"/>
      <c r="D13" s="181">
        <f>SUM(D11-D12)</f>
        <v>11</v>
      </c>
      <c r="E13" s="170">
        <f>SUM(E11-E12)</f>
        <v>64450</v>
      </c>
      <c r="F13" s="161"/>
      <c r="G13" s="128"/>
      <c r="H13" s="369"/>
      <c r="I13" s="164">
        <f>SUM(J13:L13)</f>
        <v>33</v>
      </c>
      <c r="J13" s="394">
        <f>SUM(J11-J12)</f>
        <v>15</v>
      </c>
      <c r="K13" s="395"/>
      <c r="L13" s="164">
        <f>SUM(L11-L12)</f>
        <v>18</v>
      </c>
      <c r="M13" s="139"/>
    </row>
    <row r="14" spans="1:13" ht="9.6" customHeight="1" x14ac:dyDescent="0.15">
      <c r="A14" s="356" t="s">
        <v>3</v>
      </c>
      <c r="B14" s="366" t="s">
        <v>6</v>
      </c>
      <c r="C14" s="135"/>
      <c r="D14" s="181">
        <v>18</v>
      </c>
      <c r="E14" s="170">
        <v>98580</v>
      </c>
      <c r="F14" s="161"/>
      <c r="G14" s="128"/>
      <c r="H14" s="139"/>
      <c r="I14" s="139"/>
      <c r="J14" s="139"/>
      <c r="K14" s="139"/>
      <c r="L14" s="139"/>
      <c r="M14" s="139"/>
    </row>
    <row r="15" spans="1:13" ht="9.6" customHeight="1" x14ac:dyDescent="0.15">
      <c r="A15" s="356"/>
      <c r="B15" s="366"/>
      <c r="C15" s="135"/>
      <c r="D15" s="181">
        <v>6</v>
      </c>
      <c r="E15" s="170">
        <v>33397</v>
      </c>
      <c r="F15" s="161"/>
      <c r="G15" s="128"/>
      <c r="H15" s="139"/>
      <c r="I15" s="139"/>
      <c r="J15" s="139"/>
      <c r="K15" s="139"/>
      <c r="L15" s="139"/>
      <c r="M15" s="139"/>
    </row>
    <row r="16" spans="1:13" ht="9.6" customHeight="1" x14ac:dyDescent="0.15">
      <c r="A16" s="356"/>
      <c r="B16" s="366"/>
      <c r="C16" s="135"/>
      <c r="D16" s="181">
        <f>SUM(D14-D15)</f>
        <v>12</v>
      </c>
      <c r="E16" s="170">
        <f>SUM(E14-E15)</f>
        <v>65183</v>
      </c>
      <c r="F16" s="161"/>
      <c r="G16" s="128"/>
      <c r="H16" s="139"/>
      <c r="I16" s="139"/>
      <c r="J16" s="139"/>
      <c r="K16" s="139"/>
      <c r="L16" s="139"/>
      <c r="M16" s="139"/>
    </row>
    <row r="17" spans="1:13" ht="9.6" customHeight="1" x14ac:dyDescent="0.15">
      <c r="A17" s="365"/>
      <c r="B17" s="366" t="s">
        <v>5</v>
      </c>
      <c r="C17" s="135"/>
      <c r="D17" s="181">
        <v>32</v>
      </c>
      <c r="E17" s="170">
        <v>15234</v>
      </c>
      <c r="F17" s="161"/>
      <c r="G17" s="128"/>
      <c r="H17" s="139"/>
      <c r="I17" s="139"/>
      <c r="J17" s="139"/>
      <c r="K17" s="128"/>
      <c r="L17" s="128" t="s">
        <v>270</v>
      </c>
      <c r="M17" s="139"/>
    </row>
    <row r="18" spans="1:13" ht="9.6" customHeight="1" x14ac:dyDescent="0.15">
      <c r="A18" s="365"/>
      <c r="B18" s="366"/>
      <c r="C18" s="135"/>
      <c r="D18" s="181">
        <v>33</v>
      </c>
      <c r="E18" s="170">
        <v>15967</v>
      </c>
      <c r="F18" s="161"/>
      <c r="G18" s="128"/>
      <c r="H18" s="139"/>
      <c r="I18" s="139"/>
      <c r="J18" s="139"/>
      <c r="K18" s="128"/>
      <c r="L18" s="128" t="s">
        <v>269</v>
      </c>
      <c r="M18" s="139"/>
    </row>
    <row r="19" spans="1:13" ht="9.6" customHeight="1" x14ac:dyDescent="0.15">
      <c r="A19" s="365"/>
      <c r="B19" s="366"/>
      <c r="C19" s="135"/>
      <c r="D19" s="181">
        <f>SUM(D17-D18)</f>
        <v>-1</v>
      </c>
      <c r="E19" s="170">
        <f>SUM(E17-E18)</f>
        <v>-733</v>
      </c>
      <c r="F19" s="161"/>
      <c r="G19" s="128"/>
      <c r="H19" s="139"/>
      <c r="I19" s="139"/>
      <c r="J19" s="139"/>
      <c r="K19" s="128"/>
      <c r="L19" s="128" t="s">
        <v>104</v>
      </c>
      <c r="M19" s="139"/>
    </row>
    <row r="20" spans="1:13" ht="11.1" customHeight="1" x14ac:dyDescent="0.15">
      <c r="A20" s="365" t="s">
        <v>4</v>
      </c>
      <c r="B20" s="357"/>
      <c r="C20" s="133"/>
      <c r="D20" s="181">
        <v>0</v>
      </c>
      <c r="E20" s="170">
        <v>0</v>
      </c>
      <c r="F20" s="161"/>
      <c r="G20" s="128"/>
      <c r="H20" s="371" t="s">
        <v>96</v>
      </c>
      <c r="I20" s="371"/>
      <c r="J20" s="371"/>
      <c r="K20" s="371"/>
      <c r="L20" s="128"/>
      <c r="M20" s="139"/>
    </row>
    <row r="21" spans="1:13" ht="9.6" customHeight="1" x14ac:dyDescent="0.15">
      <c r="A21" s="365"/>
      <c r="B21" s="357"/>
      <c r="C21" s="133"/>
      <c r="D21" s="181">
        <v>0</v>
      </c>
      <c r="E21" s="170">
        <v>0</v>
      </c>
      <c r="F21" s="161"/>
      <c r="G21" s="128"/>
      <c r="H21" s="165"/>
      <c r="I21" s="130" t="s">
        <v>71</v>
      </c>
      <c r="J21" s="372" t="s">
        <v>69</v>
      </c>
      <c r="K21" s="373"/>
      <c r="L21" s="130" t="s">
        <v>70</v>
      </c>
      <c r="M21" s="139"/>
    </row>
    <row r="22" spans="1:13" ht="9.6" customHeight="1" x14ac:dyDescent="0.15">
      <c r="A22" s="365"/>
      <c r="B22" s="357"/>
      <c r="C22" s="133"/>
      <c r="D22" s="181">
        <f>SUM(D20-D21)</f>
        <v>0</v>
      </c>
      <c r="E22" s="170">
        <f>SUM(E20-E21)</f>
        <v>0</v>
      </c>
      <c r="F22" s="161"/>
      <c r="G22" s="128"/>
      <c r="H22" s="374" t="s">
        <v>79</v>
      </c>
      <c r="I22" s="166">
        <f t="shared" ref="I22:I30" si="0">SUM(J22:L22)</f>
        <v>0</v>
      </c>
      <c r="J22" s="400">
        <v>0</v>
      </c>
      <c r="K22" s="401"/>
      <c r="L22" s="166">
        <v>0</v>
      </c>
      <c r="M22" s="139"/>
    </row>
    <row r="23" spans="1:13" ht="9.6" customHeight="1" x14ac:dyDescent="0.15">
      <c r="A23" s="356" t="s">
        <v>74</v>
      </c>
      <c r="B23" s="357"/>
      <c r="C23" s="133"/>
      <c r="D23" s="181">
        <v>0</v>
      </c>
      <c r="E23" s="170">
        <v>0</v>
      </c>
      <c r="F23" s="161"/>
      <c r="G23" s="128"/>
      <c r="H23" s="375"/>
      <c r="I23" s="167">
        <f t="shared" si="0"/>
        <v>0</v>
      </c>
      <c r="J23" s="402">
        <v>0</v>
      </c>
      <c r="K23" s="403"/>
      <c r="L23" s="167">
        <v>0</v>
      </c>
      <c r="M23" s="139"/>
    </row>
    <row r="24" spans="1:13" ht="9.6" customHeight="1" x14ac:dyDescent="0.15">
      <c r="A24" s="356"/>
      <c r="B24" s="357"/>
      <c r="C24" s="133"/>
      <c r="D24" s="181">
        <v>0</v>
      </c>
      <c r="E24" s="170">
        <v>0</v>
      </c>
      <c r="F24" s="161"/>
      <c r="G24" s="128"/>
      <c r="H24" s="376"/>
      <c r="I24" s="168">
        <f t="shared" si="0"/>
        <v>0</v>
      </c>
      <c r="J24" s="396">
        <f>SUM(J22-J23)</f>
        <v>0</v>
      </c>
      <c r="K24" s="397"/>
      <c r="L24" s="167">
        <f>SUM(L22-L23)</f>
        <v>0</v>
      </c>
      <c r="M24" s="139"/>
    </row>
    <row r="25" spans="1:13" ht="9.6" customHeight="1" x14ac:dyDescent="0.15">
      <c r="A25" s="356"/>
      <c r="B25" s="357"/>
      <c r="C25" s="133"/>
      <c r="D25" s="181">
        <f>SUM(D23-D24)</f>
        <v>0</v>
      </c>
      <c r="E25" s="170">
        <f>SUM(E23-E24)</f>
        <v>0</v>
      </c>
      <c r="F25" s="161"/>
      <c r="G25" s="128"/>
      <c r="H25" s="359" t="s">
        <v>75</v>
      </c>
      <c r="I25" s="170">
        <f t="shared" si="0"/>
        <v>730</v>
      </c>
      <c r="J25" s="396">
        <v>365</v>
      </c>
      <c r="K25" s="397"/>
      <c r="L25" s="168">
        <f>J25</f>
        <v>365</v>
      </c>
      <c r="M25" s="139"/>
    </row>
    <row r="26" spans="1:13" ht="9.6" customHeight="1" x14ac:dyDescent="0.15">
      <c r="A26" s="356" t="s">
        <v>1</v>
      </c>
      <c r="B26" s="357"/>
      <c r="C26" s="169"/>
      <c r="D26" s="181">
        <v>0</v>
      </c>
      <c r="E26" s="170">
        <v>0</v>
      </c>
      <c r="F26" s="161"/>
      <c r="G26" s="128"/>
      <c r="H26" s="360"/>
      <c r="I26" s="168">
        <f t="shared" si="0"/>
        <v>334</v>
      </c>
      <c r="J26" s="396">
        <v>167</v>
      </c>
      <c r="K26" s="397"/>
      <c r="L26" s="168">
        <f>J26</f>
        <v>167</v>
      </c>
      <c r="M26" s="139"/>
    </row>
    <row r="27" spans="1:13" ht="9.6" customHeight="1" x14ac:dyDescent="0.15">
      <c r="A27" s="356"/>
      <c r="B27" s="357"/>
      <c r="C27" s="133"/>
      <c r="D27" s="181">
        <v>0</v>
      </c>
      <c r="E27" s="170">
        <v>0</v>
      </c>
      <c r="F27" s="161"/>
      <c r="G27" s="128"/>
      <c r="H27" s="377"/>
      <c r="I27" s="168">
        <f t="shared" si="0"/>
        <v>396</v>
      </c>
      <c r="J27" s="396">
        <f>SUM(J25-J26)</f>
        <v>198</v>
      </c>
      <c r="K27" s="397"/>
      <c r="L27" s="168">
        <f>SUM(L25-L26)</f>
        <v>198</v>
      </c>
      <c r="M27" s="139"/>
    </row>
    <row r="28" spans="1:13" ht="9.6" customHeight="1" x14ac:dyDescent="0.15">
      <c r="A28" s="356"/>
      <c r="B28" s="357"/>
      <c r="C28" s="133"/>
      <c r="D28" s="181">
        <f>SUM(D26-D27)</f>
        <v>0</v>
      </c>
      <c r="E28" s="170">
        <f>SUM(E26-E27)</f>
        <v>0</v>
      </c>
      <c r="F28" s="161"/>
      <c r="G28" s="128"/>
      <c r="H28" s="359" t="s">
        <v>76</v>
      </c>
      <c r="I28" s="168">
        <f t="shared" si="0"/>
        <v>0</v>
      </c>
      <c r="J28" s="396">
        <v>0</v>
      </c>
      <c r="K28" s="397"/>
      <c r="L28" s="168">
        <v>0</v>
      </c>
      <c r="M28" s="139"/>
    </row>
    <row r="29" spans="1:13" ht="9.6" customHeight="1" x14ac:dyDescent="0.15">
      <c r="A29" s="356" t="s">
        <v>2</v>
      </c>
      <c r="B29" s="357"/>
      <c r="C29" s="133"/>
      <c r="D29" s="181"/>
      <c r="E29" s="170"/>
      <c r="F29" s="161"/>
      <c r="G29" s="128"/>
      <c r="H29" s="360"/>
      <c r="I29" s="168">
        <f t="shared" si="0"/>
        <v>0</v>
      </c>
      <c r="J29" s="396">
        <v>0</v>
      </c>
      <c r="K29" s="397"/>
      <c r="L29" s="168">
        <v>0</v>
      </c>
      <c r="M29" s="139"/>
    </row>
    <row r="30" spans="1:13" ht="9.6" customHeight="1" x14ac:dyDescent="0.15">
      <c r="A30" s="356"/>
      <c r="B30" s="357"/>
      <c r="C30" s="133"/>
      <c r="D30" s="181"/>
      <c r="E30" s="170"/>
      <c r="F30" s="161"/>
      <c r="G30" s="128"/>
      <c r="H30" s="361"/>
      <c r="I30" s="164">
        <f t="shared" si="0"/>
        <v>0</v>
      </c>
      <c r="J30" s="394">
        <v>0</v>
      </c>
      <c r="K30" s="395"/>
      <c r="L30" s="164">
        <v>0</v>
      </c>
      <c r="M30" s="139"/>
    </row>
    <row r="31" spans="1:13" ht="9.6" customHeight="1" x14ac:dyDescent="0.15">
      <c r="A31" s="362"/>
      <c r="B31" s="363"/>
      <c r="C31" s="134"/>
      <c r="D31" s="182">
        <f>SUM(D29-D30)</f>
        <v>0</v>
      </c>
      <c r="E31" s="164">
        <f>SUM(E29-E30)</f>
        <v>0</v>
      </c>
      <c r="F31" s="128"/>
      <c r="G31" s="128"/>
      <c r="H31" s="139"/>
      <c r="I31" s="139"/>
      <c r="J31" s="139"/>
      <c r="K31" s="139"/>
      <c r="L31" s="139"/>
      <c r="M31" s="139"/>
    </row>
    <row r="32" spans="1:13" ht="9" customHeight="1" x14ac:dyDescent="0.15">
      <c r="A32" s="139"/>
      <c r="B32" s="139"/>
      <c r="C32" s="139"/>
      <c r="D32" s="128"/>
      <c r="E32" s="128"/>
      <c r="F32" s="128"/>
      <c r="G32" s="161"/>
      <c r="H32" s="139"/>
      <c r="I32" s="139"/>
      <c r="J32" s="139"/>
      <c r="K32" s="139"/>
      <c r="L32" s="139"/>
      <c r="M32" s="139"/>
    </row>
    <row r="33" spans="1:13" ht="10.5" customHeight="1" x14ac:dyDescent="0.15">
      <c r="A33" s="348" t="s">
        <v>97</v>
      </c>
      <c r="B33" s="348"/>
      <c r="C33" s="348"/>
      <c r="D33" s="348"/>
      <c r="E33" s="349"/>
      <c r="F33" s="128" t="s">
        <v>106</v>
      </c>
      <c r="G33" s="139"/>
      <c r="H33" s="139"/>
      <c r="I33" s="139"/>
      <c r="J33" s="139"/>
      <c r="K33" s="139"/>
      <c r="L33" s="139"/>
      <c r="M33" s="139"/>
    </row>
    <row r="34" spans="1:13" ht="9" customHeight="1" x14ac:dyDescent="0.15">
      <c r="A34" s="350" t="s">
        <v>213</v>
      </c>
      <c r="B34" s="351"/>
      <c r="C34" s="136" t="s">
        <v>238</v>
      </c>
      <c r="D34" s="137" t="s">
        <v>11</v>
      </c>
      <c r="E34" s="120" t="s">
        <v>69</v>
      </c>
      <c r="F34" s="121" t="s">
        <v>70</v>
      </c>
      <c r="G34" s="139"/>
      <c r="H34" s="350" t="s">
        <v>213</v>
      </c>
      <c r="I34" s="351"/>
      <c r="J34" s="136" t="s">
        <v>238</v>
      </c>
      <c r="K34" s="137" t="s">
        <v>11</v>
      </c>
      <c r="L34" s="120" t="s">
        <v>69</v>
      </c>
      <c r="M34" s="121" t="s">
        <v>70</v>
      </c>
    </row>
    <row r="35" spans="1:13" ht="9" customHeight="1" x14ac:dyDescent="0.15">
      <c r="A35" s="352" t="s">
        <v>13</v>
      </c>
      <c r="B35" s="353"/>
      <c r="C35" s="153"/>
      <c r="D35" s="154">
        <f>SUM(D36+K81)</f>
        <v>24317</v>
      </c>
      <c r="E35" s="154">
        <f>SUM(E36+L81)</f>
        <v>1097</v>
      </c>
      <c r="F35" s="155">
        <f>SUM(F36+M81)</f>
        <v>23220</v>
      </c>
      <c r="G35" s="139"/>
      <c r="H35" s="391" t="s">
        <v>43</v>
      </c>
      <c r="I35" s="392"/>
      <c r="J35" s="124">
        <v>264</v>
      </c>
      <c r="K35" s="140">
        <f>SUM(L35,M35)</f>
        <v>0</v>
      </c>
      <c r="L35" s="172">
        <v>0</v>
      </c>
      <c r="M35" s="173">
        <v>0</v>
      </c>
    </row>
    <row r="36" spans="1:13" ht="9" customHeight="1" x14ac:dyDescent="0.15">
      <c r="A36" s="184" t="s">
        <v>214</v>
      </c>
      <c r="B36" s="225"/>
      <c r="C36" s="157"/>
      <c r="D36" s="158">
        <f>SUM(D37+D49+D56+D67+K37+K53+K63+K72+K80)</f>
        <v>24317</v>
      </c>
      <c r="E36" s="174">
        <f>SUM(E37+E49+E56+E67+L37+L53+L63+L72+L80)</f>
        <v>1097</v>
      </c>
      <c r="F36" s="155">
        <f>SUM(F37+F49+F56+F67+M37+M53+M63+M72+M80)</f>
        <v>23220</v>
      </c>
      <c r="G36" s="139"/>
      <c r="H36" s="338" t="s">
        <v>44</v>
      </c>
      <c r="I36" s="339"/>
      <c r="J36" s="125">
        <v>265</v>
      </c>
      <c r="K36" s="141">
        <f>SUM(L36,M36)</f>
        <v>0</v>
      </c>
      <c r="L36" s="146">
        <v>0</v>
      </c>
      <c r="M36" s="147">
        <v>0</v>
      </c>
    </row>
    <row r="37" spans="1:13" ht="9" customHeight="1" x14ac:dyDescent="0.15">
      <c r="A37" s="338" t="s">
        <v>100</v>
      </c>
      <c r="B37" s="345"/>
      <c r="C37" s="125"/>
      <c r="D37" s="141">
        <f>SUM(D38:D48)</f>
        <v>884</v>
      </c>
      <c r="E37" s="146">
        <f>SUM(E38:E48)</f>
        <v>312</v>
      </c>
      <c r="F37" s="147">
        <f>SUM(F38:F48)</f>
        <v>572</v>
      </c>
      <c r="G37" s="139"/>
      <c r="H37" s="338" t="s">
        <v>45</v>
      </c>
      <c r="I37" s="345"/>
      <c r="J37" s="125"/>
      <c r="K37" s="141">
        <f>SUM(K38:K52)</f>
        <v>209</v>
      </c>
      <c r="L37" s="141">
        <f>SUM(L38:L52)</f>
        <v>20</v>
      </c>
      <c r="M37" s="181">
        <f>SUM(M38:M52)</f>
        <v>189</v>
      </c>
    </row>
    <row r="38" spans="1:13" ht="9" customHeight="1" x14ac:dyDescent="0.15">
      <c r="A38" s="346" t="s">
        <v>14</v>
      </c>
      <c r="B38" s="347"/>
      <c r="C38" s="125">
        <v>11</v>
      </c>
      <c r="D38" s="141">
        <f t="shared" ref="D38:D48" si="1">SUM(E38,F38)</f>
        <v>0</v>
      </c>
      <c r="E38" s="146">
        <v>0</v>
      </c>
      <c r="F38" s="147">
        <v>0</v>
      </c>
      <c r="G38" s="139"/>
      <c r="H38" s="338" t="s">
        <v>46</v>
      </c>
      <c r="I38" s="345"/>
      <c r="J38" s="125">
        <v>271</v>
      </c>
      <c r="K38" s="141">
        <f t="shared" ref="K38:K52" si="2">SUM(L38,M38)</f>
        <v>0</v>
      </c>
      <c r="L38" s="146">
        <v>0</v>
      </c>
      <c r="M38" s="147">
        <v>0</v>
      </c>
    </row>
    <row r="39" spans="1:13" ht="9" customHeight="1" x14ac:dyDescent="0.15">
      <c r="A39" s="346" t="s">
        <v>15</v>
      </c>
      <c r="B39" s="347"/>
      <c r="C39" s="125">
        <v>21</v>
      </c>
      <c r="D39" s="141">
        <f t="shared" si="1"/>
        <v>5</v>
      </c>
      <c r="E39" s="146">
        <v>0</v>
      </c>
      <c r="F39" s="147">
        <v>5</v>
      </c>
      <c r="G39" s="139"/>
      <c r="H39" s="338" t="s">
        <v>239</v>
      </c>
      <c r="I39" s="345"/>
      <c r="J39" s="125">
        <v>281</v>
      </c>
      <c r="K39" s="141">
        <f t="shared" si="2"/>
        <v>105</v>
      </c>
      <c r="L39" s="146">
        <v>0</v>
      </c>
      <c r="M39" s="147">
        <v>105</v>
      </c>
    </row>
    <row r="40" spans="1:13" ht="9" customHeight="1" x14ac:dyDescent="0.15">
      <c r="A40" s="189" t="s">
        <v>240</v>
      </c>
      <c r="B40" s="186"/>
      <c r="C40" s="125">
        <v>22</v>
      </c>
      <c r="D40" s="141">
        <f t="shared" si="1"/>
        <v>0</v>
      </c>
      <c r="E40" s="146">
        <v>0</v>
      </c>
      <c r="F40" s="147">
        <v>0</v>
      </c>
      <c r="G40" s="139"/>
      <c r="H40" s="338" t="s">
        <v>47</v>
      </c>
      <c r="I40" s="345"/>
      <c r="J40" s="125">
        <v>291</v>
      </c>
      <c r="K40" s="141">
        <f t="shared" si="2"/>
        <v>0</v>
      </c>
      <c r="L40" s="146">
        <v>0</v>
      </c>
      <c r="M40" s="147">
        <v>0</v>
      </c>
    </row>
    <row r="41" spans="1:13" ht="9" customHeight="1" x14ac:dyDescent="0.15">
      <c r="A41" s="346" t="s">
        <v>16</v>
      </c>
      <c r="B41" s="347"/>
      <c r="C41" s="125">
        <v>23</v>
      </c>
      <c r="D41" s="141">
        <f t="shared" si="1"/>
        <v>0</v>
      </c>
      <c r="E41" s="146">
        <v>0</v>
      </c>
      <c r="F41" s="147">
        <v>0</v>
      </c>
      <c r="G41" s="139"/>
      <c r="H41" s="338" t="s">
        <v>215</v>
      </c>
      <c r="I41" s="345"/>
      <c r="J41" s="125">
        <v>301</v>
      </c>
      <c r="K41" s="141">
        <f t="shared" si="2"/>
        <v>33</v>
      </c>
      <c r="L41" s="146">
        <v>0</v>
      </c>
      <c r="M41" s="147">
        <v>33</v>
      </c>
    </row>
    <row r="42" spans="1:13" ht="9" customHeight="1" x14ac:dyDescent="0.15">
      <c r="A42" s="189" t="s">
        <v>81</v>
      </c>
      <c r="B42" s="186"/>
      <c r="C42" s="125">
        <v>24</v>
      </c>
      <c r="D42" s="141">
        <f t="shared" si="1"/>
        <v>0</v>
      </c>
      <c r="E42" s="146">
        <v>0</v>
      </c>
      <c r="F42" s="147">
        <v>0</v>
      </c>
      <c r="G42" s="139"/>
      <c r="H42" s="338" t="s">
        <v>48</v>
      </c>
      <c r="I42" s="345"/>
      <c r="J42" s="125">
        <v>311</v>
      </c>
      <c r="K42" s="141">
        <f t="shared" si="2"/>
        <v>6</v>
      </c>
      <c r="L42" s="146">
        <v>6</v>
      </c>
      <c r="M42" s="147">
        <v>0</v>
      </c>
    </row>
    <row r="43" spans="1:13" ht="9" customHeight="1" x14ac:dyDescent="0.15">
      <c r="A43" s="148" t="s">
        <v>107</v>
      </c>
      <c r="B43" s="149"/>
      <c r="C43" s="159">
        <v>31</v>
      </c>
      <c r="D43" s="150">
        <f t="shared" si="1"/>
        <v>133</v>
      </c>
      <c r="E43" s="146">
        <v>0</v>
      </c>
      <c r="F43" s="152">
        <v>133</v>
      </c>
      <c r="G43" s="139"/>
      <c r="H43" s="338" t="s">
        <v>241</v>
      </c>
      <c r="I43" s="345"/>
      <c r="J43" s="125">
        <v>320</v>
      </c>
      <c r="K43" s="141">
        <f t="shared" si="2"/>
        <v>0</v>
      </c>
      <c r="L43" s="146">
        <v>0</v>
      </c>
      <c r="M43" s="147">
        <v>0</v>
      </c>
    </row>
    <row r="44" spans="1:13" ht="9" customHeight="1" x14ac:dyDescent="0.15">
      <c r="A44" s="346" t="s">
        <v>17</v>
      </c>
      <c r="B44" s="347"/>
      <c r="C44" s="125">
        <v>41</v>
      </c>
      <c r="D44" s="141">
        <f t="shared" si="1"/>
        <v>0</v>
      </c>
      <c r="E44" s="146">
        <v>0</v>
      </c>
      <c r="F44" s="147">
        <v>0</v>
      </c>
      <c r="G44" s="139"/>
      <c r="H44" s="338" t="s">
        <v>242</v>
      </c>
      <c r="I44" s="345"/>
      <c r="J44" s="125">
        <v>321</v>
      </c>
      <c r="K44" s="141">
        <f t="shared" si="2"/>
        <v>18</v>
      </c>
      <c r="L44" s="146">
        <v>14</v>
      </c>
      <c r="M44" s="147">
        <v>4</v>
      </c>
    </row>
    <row r="45" spans="1:13" ht="9" customHeight="1" x14ac:dyDescent="0.15">
      <c r="A45" s="331" t="s">
        <v>82</v>
      </c>
      <c r="B45" s="332"/>
      <c r="C45" s="125">
        <v>51</v>
      </c>
      <c r="D45" s="141">
        <f t="shared" si="1"/>
        <v>190</v>
      </c>
      <c r="E45" s="146">
        <v>188</v>
      </c>
      <c r="F45" s="147">
        <v>2</v>
      </c>
      <c r="G45" s="139"/>
      <c r="H45" s="185" t="s">
        <v>50</v>
      </c>
      <c r="I45" s="186"/>
      <c r="J45" s="125">
        <v>322</v>
      </c>
      <c r="K45" s="141">
        <f t="shared" si="2"/>
        <v>0</v>
      </c>
      <c r="L45" s="146">
        <v>0</v>
      </c>
      <c r="M45" s="147">
        <v>0</v>
      </c>
    </row>
    <row r="46" spans="1:13" ht="9" customHeight="1" x14ac:dyDescent="0.15">
      <c r="A46" s="346" t="s">
        <v>18</v>
      </c>
      <c r="B46" s="347"/>
      <c r="C46" s="125">
        <v>61</v>
      </c>
      <c r="D46" s="141">
        <f t="shared" si="1"/>
        <v>0</v>
      </c>
      <c r="E46" s="146">
        <v>0</v>
      </c>
      <c r="F46" s="147">
        <v>0</v>
      </c>
      <c r="G46" s="139"/>
      <c r="H46" s="185" t="s">
        <v>51</v>
      </c>
      <c r="I46" s="186"/>
      <c r="J46" s="125">
        <v>323</v>
      </c>
      <c r="K46" s="141">
        <f t="shared" si="2"/>
        <v>47</v>
      </c>
      <c r="L46" s="146">
        <v>0</v>
      </c>
      <c r="M46" s="147">
        <v>47</v>
      </c>
    </row>
    <row r="47" spans="1:13" ht="9" customHeight="1" x14ac:dyDescent="0.15">
      <c r="A47" s="331" t="s">
        <v>90</v>
      </c>
      <c r="B47" s="332"/>
      <c r="C47" s="125">
        <v>71</v>
      </c>
      <c r="D47" s="141">
        <f t="shared" si="1"/>
        <v>221</v>
      </c>
      <c r="E47" s="146">
        <v>5</v>
      </c>
      <c r="F47" s="147">
        <v>216</v>
      </c>
      <c r="G47" s="139"/>
      <c r="H47" s="185" t="s">
        <v>49</v>
      </c>
      <c r="I47" s="186"/>
      <c r="J47" s="125">
        <v>324</v>
      </c>
      <c r="K47" s="141">
        <f t="shared" si="2"/>
        <v>0</v>
      </c>
      <c r="L47" s="146">
        <v>0</v>
      </c>
      <c r="M47" s="147">
        <v>0</v>
      </c>
    </row>
    <row r="48" spans="1:13" ht="9" customHeight="1" x14ac:dyDescent="0.15">
      <c r="A48" s="335" t="s">
        <v>98</v>
      </c>
      <c r="B48" s="336"/>
      <c r="C48" s="179">
        <v>81</v>
      </c>
      <c r="D48" s="141">
        <f t="shared" si="1"/>
        <v>335</v>
      </c>
      <c r="E48" s="146">
        <v>119</v>
      </c>
      <c r="F48" s="147">
        <v>216</v>
      </c>
      <c r="G48" s="139"/>
      <c r="H48" s="338" t="s">
        <v>243</v>
      </c>
      <c r="I48" s="345"/>
      <c r="J48" s="125">
        <v>331</v>
      </c>
      <c r="K48" s="141">
        <f t="shared" si="2"/>
        <v>0</v>
      </c>
      <c r="L48" s="146">
        <v>0</v>
      </c>
      <c r="M48" s="147">
        <v>0</v>
      </c>
    </row>
    <row r="49" spans="1:13" ht="9" customHeight="1" x14ac:dyDescent="0.15">
      <c r="A49" s="338" t="s">
        <v>19</v>
      </c>
      <c r="B49" s="344"/>
      <c r="C49" s="125"/>
      <c r="D49" s="141">
        <f>SUM(D50:D55)</f>
        <v>113</v>
      </c>
      <c r="E49" s="141">
        <f>SUM(E50:E55)</f>
        <v>82</v>
      </c>
      <c r="F49" s="181">
        <f>SUM(F50:F55)</f>
        <v>31</v>
      </c>
      <c r="G49" s="139"/>
      <c r="H49" s="185" t="s">
        <v>216</v>
      </c>
      <c r="I49" s="186"/>
      <c r="J49" s="125">
        <v>341</v>
      </c>
      <c r="K49" s="141">
        <f t="shared" si="2"/>
        <v>0</v>
      </c>
      <c r="L49" s="146">
        <v>0</v>
      </c>
      <c r="M49" s="147">
        <v>0</v>
      </c>
    </row>
    <row r="50" spans="1:13" ht="9" customHeight="1" x14ac:dyDescent="0.15">
      <c r="A50" s="338" t="s">
        <v>20</v>
      </c>
      <c r="B50" s="344"/>
      <c r="C50" s="125">
        <v>91</v>
      </c>
      <c r="D50" s="141">
        <f t="shared" ref="D50:D55" si="3">SUM(E50,F50)</f>
        <v>0</v>
      </c>
      <c r="E50" s="146">
        <v>0</v>
      </c>
      <c r="F50" s="147">
        <v>0</v>
      </c>
      <c r="G50" s="139"/>
      <c r="H50" s="338" t="s">
        <v>52</v>
      </c>
      <c r="I50" s="339"/>
      <c r="J50" s="125">
        <v>351</v>
      </c>
      <c r="K50" s="141">
        <f t="shared" si="2"/>
        <v>0</v>
      </c>
      <c r="L50" s="146">
        <v>0</v>
      </c>
      <c r="M50" s="147">
        <v>0</v>
      </c>
    </row>
    <row r="51" spans="1:13" ht="9" customHeight="1" x14ac:dyDescent="0.15">
      <c r="A51" s="338" t="s">
        <v>21</v>
      </c>
      <c r="B51" s="344"/>
      <c r="C51" s="125">
        <v>92</v>
      </c>
      <c r="D51" s="141">
        <f t="shared" si="3"/>
        <v>41</v>
      </c>
      <c r="E51" s="146">
        <v>10</v>
      </c>
      <c r="F51" s="147">
        <v>31</v>
      </c>
      <c r="G51" s="139"/>
      <c r="H51" s="338" t="s">
        <v>53</v>
      </c>
      <c r="I51" s="339"/>
      <c r="J51" s="125">
        <v>361</v>
      </c>
      <c r="K51" s="141">
        <f t="shared" si="2"/>
        <v>0</v>
      </c>
      <c r="L51" s="146">
        <v>0</v>
      </c>
      <c r="M51" s="147">
        <v>0</v>
      </c>
    </row>
    <row r="52" spans="1:13" s="139" customFormat="1" ht="18" customHeight="1" x14ac:dyDescent="0.15">
      <c r="A52" s="338" t="s">
        <v>22</v>
      </c>
      <c r="B52" s="339"/>
      <c r="C52" s="125">
        <v>101</v>
      </c>
      <c r="D52" s="141">
        <f t="shared" si="3"/>
        <v>0</v>
      </c>
      <c r="E52" s="146">
        <v>0</v>
      </c>
      <c r="F52" s="147">
        <v>0</v>
      </c>
      <c r="H52" s="335" t="s">
        <v>101</v>
      </c>
      <c r="I52" s="336"/>
      <c r="J52" s="179">
        <v>371</v>
      </c>
      <c r="K52" s="141">
        <f t="shared" si="2"/>
        <v>0</v>
      </c>
      <c r="L52" s="146">
        <v>0</v>
      </c>
      <c r="M52" s="147">
        <v>0</v>
      </c>
    </row>
    <row r="53" spans="1:13" ht="9" customHeight="1" x14ac:dyDescent="0.15">
      <c r="A53" s="185" t="s">
        <v>23</v>
      </c>
      <c r="B53" s="186"/>
      <c r="C53" s="125">
        <v>111</v>
      </c>
      <c r="D53" s="141">
        <f t="shared" si="3"/>
        <v>0</v>
      </c>
      <c r="E53" s="146">
        <v>0</v>
      </c>
      <c r="F53" s="147">
        <v>0</v>
      </c>
      <c r="G53" s="139"/>
      <c r="H53" s="331" t="s">
        <v>54</v>
      </c>
      <c r="I53" s="332"/>
      <c r="J53" s="125"/>
      <c r="K53" s="141">
        <f>SUM(K54:K62)</f>
        <v>156</v>
      </c>
      <c r="L53" s="141">
        <f>SUM(L54:L62)</f>
        <v>18</v>
      </c>
      <c r="M53" s="181">
        <f>SUM(M54:M62)</f>
        <v>138</v>
      </c>
    </row>
    <row r="54" spans="1:13" ht="9" customHeight="1" x14ac:dyDescent="0.15">
      <c r="A54" s="331" t="s">
        <v>93</v>
      </c>
      <c r="B54" s="332"/>
      <c r="C54" s="125">
        <v>112</v>
      </c>
      <c r="D54" s="141">
        <f t="shared" si="3"/>
        <v>72</v>
      </c>
      <c r="E54" s="146">
        <v>72</v>
      </c>
      <c r="F54" s="147"/>
      <c r="G54" s="139"/>
      <c r="H54" s="338" t="s">
        <v>80</v>
      </c>
      <c r="I54" s="339"/>
      <c r="J54" s="125">
        <v>381</v>
      </c>
      <c r="K54" s="141">
        <f t="shared" ref="K54:K62" si="4">SUM(L54,M54)</f>
        <v>0</v>
      </c>
      <c r="L54" s="146">
        <v>0</v>
      </c>
      <c r="M54" s="147">
        <v>0</v>
      </c>
    </row>
    <row r="55" spans="1:13" ht="9" customHeight="1" x14ac:dyDescent="0.15">
      <c r="A55" s="338" t="s">
        <v>24</v>
      </c>
      <c r="B55" s="344"/>
      <c r="C55" s="125">
        <v>121</v>
      </c>
      <c r="D55" s="141">
        <f t="shared" si="3"/>
        <v>0</v>
      </c>
      <c r="E55" s="146">
        <v>0</v>
      </c>
      <c r="F55" s="147">
        <v>0</v>
      </c>
      <c r="G55" s="139"/>
      <c r="H55" s="185" t="s">
        <v>55</v>
      </c>
      <c r="I55" s="186"/>
      <c r="J55" s="125">
        <v>391</v>
      </c>
      <c r="K55" s="141">
        <f t="shared" si="4"/>
        <v>0</v>
      </c>
      <c r="L55" s="146">
        <v>0</v>
      </c>
      <c r="M55" s="147">
        <v>0</v>
      </c>
    </row>
    <row r="56" spans="1:13" ht="9" customHeight="1" x14ac:dyDescent="0.15">
      <c r="A56" s="331" t="s">
        <v>25</v>
      </c>
      <c r="B56" s="332"/>
      <c r="C56" s="125"/>
      <c r="D56" s="141">
        <f>SUM(D57:D66)</f>
        <v>20983</v>
      </c>
      <c r="E56" s="141">
        <f>SUM(E57:E66)</f>
        <v>0</v>
      </c>
      <c r="F56" s="181">
        <f>SUM(F57:F66)</f>
        <v>20983</v>
      </c>
      <c r="G56" s="139"/>
      <c r="H56" s="335" t="s">
        <v>91</v>
      </c>
      <c r="I56" s="336"/>
      <c r="J56" s="179">
        <v>401</v>
      </c>
      <c r="K56" s="141">
        <f t="shared" si="4"/>
        <v>0</v>
      </c>
      <c r="L56" s="146">
        <v>0</v>
      </c>
      <c r="M56" s="147">
        <v>0</v>
      </c>
    </row>
    <row r="57" spans="1:13" ht="9" customHeight="1" x14ac:dyDescent="0.15">
      <c r="A57" s="331" t="s">
        <v>26</v>
      </c>
      <c r="B57" s="332"/>
      <c r="C57" s="125">
        <v>131</v>
      </c>
      <c r="D57" s="141">
        <f t="shared" ref="D57:D66" si="5">SUM(E57,F57)</f>
        <v>0</v>
      </c>
      <c r="E57" s="146">
        <v>0</v>
      </c>
      <c r="F57" s="147">
        <v>0</v>
      </c>
      <c r="G57" s="139"/>
      <c r="H57" s="331" t="s">
        <v>56</v>
      </c>
      <c r="I57" s="332"/>
      <c r="J57" s="125">
        <v>411</v>
      </c>
      <c r="K57" s="141">
        <f t="shared" si="4"/>
        <v>0</v>
      </c>
      <c r="L57" s="146">
        <v>0</v>
      </c>
      <c r="M57" s="147">
        <v>0</v>
      </c>
    </row>
    <row r="58" spans="1:13" ht="9" customHeight="1" x14ac:dyDescent="0.15">
      <c r="A58" s="331" t="s">
        <v>27</v>
      </c>
      <c r="B58" s="332"/>
      <c r="C58" s="125">
        <v>141</v>
      </c>
      <c r="D58" s="141">
        <f t="shared" si="5"/>
        <v>0</v>
      </c>
      <c r="E58" s="146">
        <v>0</v>
      </c>
      <c r="F58" s="147">
        <v>0</v>
      </c>
      <c r="G58" s="139"/>
      <c r="H58" s="335" t="s">
        <v>217</v>
      </c>
      <c r="I58" s="336"/>
      <c r="J58" s="179">
        <v>421</v>
      </c>
      <c r="K58" s="141">
        <f t="shared" si="4"/>
        <v>15</v>
      </c>
      <c r="L58" s="146">
        <v>7</v>
      </c>
      <c r="M58" s="147">
        <v>8</v>
      </c>
    </row>
    <row r="59" spans="1:13" ht="9" customHeight="1" x14ac:dyDescent="0.15">
      <c r="A59" s="331" t="s">
        <v>83</v>
      </c>
      <c r="B59" s="332"/>
      <c r="C59" s="125">
        <v>151</v>
      </c>
      <c r="D59" s="141">
        <f t="shared" si="5"/>
        <v>0</v>
      </c>
      <c r="E59" s="146">
        <v>0</v>
      </c>
      <c r="F59" s="147">
        <v>0</v>
      </c>
      <c r="G59" s="139"/>
      <c r="H59" s="331" t="s">
        <v>57</v>
      </c>
      <c r="I59" s="332"/>
      <c r="J59" s="125">
        <v>422</v>
      </c>
      <c r="K59" s="141">
        <f t="shared" si="4"/>
        <v>141</v>
      </c>
      <c r="L59" s="146">
        <v>11</v>
      </c>
      <c r="M59" s="147">
        <v>130</v>
      </c>
    </row>
    <row r="60" spans="1:13" ht="9" customHeight="1" x14ac:dyDescent="0.15">
      <c r="A60" s="338" t="s">
        <v>84</v>
      </c>
      <c r="B60" s="339"/>
      <c r="C60" s="125">
        <v>161</v>
      </c>
      <c r="D60" s="141">
        <f t="shared" si="5"/>
        <v>20983</v>
      </c>
      <c r="E60" s="146">
        <v>0</v>
      </c>
      <c r="F60" s="147">
        <v>20983</v>
      </c>
      <c r="G60" s="139"/>
      <c r="H60" s="331" t="s">
        <v>58</v>
      </c>
      <c r="I60" s="332"/>
      <c r="J60" s="125">
        <v>423</v>
      </c>
      <c r="K60" s="141">
        <f t="shared" si="4"/>
        <v>0</v>
      </c>
      <c r="L60" s="146">
        <v>0</v>
      </c>
      <c r="M60" s="147">
        <v>0</v>
      </c>
    </row>
    <row r="61" spans="1:13" ht="9" customHeight="1" x14ac:dyDescent="0.15">
      <c r="A61" s="331" t="s">
        <v>28</v>
      </c>
      <c r="B61" s="332"/>
      <c r="C61" s="125">
        <v>162</v>
      </c>
      <c r="D61" s="141">
        <f t="shared" si="5"/>
        <v>0</v>
      </c>
      <c r="E61" s="146">
        <v>0</v>
      </c>
      <c r="F61" s="147"/>
      <c r="G61" s="139"/>
      <c r="H61" s="331" t="s">
        <v>244</v>
      </c>
      <c r="I61" s="332"/>
      <c r="J61" s="125">
        <v>424</v>
      </c>
      <c r="K61" s="141">
        <f t="shared" si="4"/>
        <v>0</v>
      </c>
      <c r="L61" s="146">
        <v>0</v>
      </c>
      <c r="M61" s="147">
        <v>0</v>
      </c>
    </row>
    <row r="62" spans="1:13" ht="9" customHeight="1" x14ac:dyDescent="0.15">
      <c r="A62" s="331" t="s">
        <v>29</v>
      </c>
      <c r="B62" s="332"/>
      <c r="C62" s="125">
        <v>171</v>
      </c>
      <c r="D62" s="141">
        <f t="shared" si="5"/>
        <v>0</v>
      </c>
      <c r="E62" s="146">
        <v>0</v>
      </c>
      <c r="F62" s="147">
        <v>0</v>
      </c>
      <c r="G62" s="139"/>
      <c r="H62" s="331" t="s">
        <v>87</v>
      </c>
      <c r="I62" s="332"/>
      <c r="J62" s="125">
        <v>425</v>
      </c>
      <c r="K62" s="141">
        <f t="shared" si="4"/>
        <v>0</v>
      </c>
      <c r="L62" s="146">
        <v>0</v>
      </c>
      <c r="M62" s="147">
        <v>0</v>
      </c>
    </row>
    <row r="63" spans="1:13" ht="9" customHeight="1" x14ac:dyDescent="0.15">
      <c r="A63" s="338" t="s">
        <v>30</v>
      </c>
      <c r="B63" s="339"/>
      <c r="C63" s="125">
        <v>181</v>
      </c>
      <c r="D63" s="141">
        <f t="shared" si="5"/>
        <v>0</v>
      </c>
      <c r="E63" s="146">
        <v>0</v>
      </c>
      <c r="F63" s="147">
        <v>0</v>
      </c>
      <c r="G63" s="139"/>
      <c r="H63" s="331" t="s">
        <v>59</v>
      </c>
      <c r="I63" s="332"/>
      <c r="J63" s="125"/>
      <c r="K63" s="141">
        <f>SUM(K64:K71)</f>
        <v>143</v>
      </c>
      <c r="L63" s="141">
        <f>SUM(L64:L71)</f>
        <v>41</v>
      </c>
      <c r="M63" s="181">
        <f>SUM(M64:M71)</f>
        <v>102</v>
      </c>
    </row>
    <row r="64" spans="1:13" ht="9" customHeight="1" x14ac:dyDescent="0.15">
      <c r="A64" s="331" t="s">
        <v>31</v>
      </c>
      <c r="B64" s="332"/>
      <c r="C64" s="125">
        <v>191</v>
      </c>
      <c r="D64" s="141">
        <f t="shared" si="5"/>
        <v>0</v>
      </c>
      <c r="E64" s="146">
        <v>0</v>
      </c>
      <c r="F64" s="147">
        <v>0</v>
      </c>
      <c r="G64" s="139"/>
      <c r="H64" s="331" t="s">
        <v>60</v>
      </c>
      <c r="I64" s="332"/>
      <c r="J64" s="125">
        <v>431</v>
      </c>
      <c r="K64" s="141">
        <f t="shared" ref="K64:K71" si="6">SUM(L64,M64)</f>
        <v>0</v>
      </c>
      <c r="L64" s="146">
        <v>0</v>
      </c>
      <c r="M64" s="147">
        <v>0</v>
      </c>
    </row>
    <row r="65" spans="1:13" ht="9" customHeight="1" x14ac:dyDescent="0.15">
      <c r="A65" s="331" t="s">
        <v>32</v>
      </c>
      <c r="B65" s="332"/>
      <c r="C65" s="125">
        <v>201</v>
      </c>
      <c r="D65" s="141">
        <f t="shared" si="5"/>
        <v>0</v>
      </c>
      <c r="E65" s="146">
        <v>0</v>
      </c>
      <c r="F65" s="147">
        <v>0</v>
      </c>
      <c r="G65" s="139"/>
      <c r="H65" s="335" t="s">
        <v>218</v>
      </c>
      <c r="I65" s="336"/>
      <c r="J65" s="179">
        <v>441</v>
      </c>
      <c r="K65" s="141">
        <f t="shared" si="6"/>
        <v>0</v>
      </c>
      <c r="L65" s="146">
        <v>0</v>
      </c>
      <c r="M65" s="147">
        <v>0</v>
      </c>
    </row>
    <row r="66" spans="1:13" ht="18" customHeight="1" x14ac:dyDescent="0.15">
      <c r="A66" s="185" t="s">
        <v>219</v>
      </c>
      <c r="B66" s="186"/>
      <c r="C66" s="125">
        <v>211</v>
      </c>
      <c r="D66" s="141">
        <f t="shared" si="5"/>
        <v>0</v>
      </c>
      <c r="E66" s="146">
        <v>0</v>
      </c>
      <c r="F66" s="147">
        <v>0</v>
      </c>
      <c r="G66" s="139"/>
      <c r="H66" s="335" t="s">
        <v>222</v>
      </c>
      <c r="I66" s="336"/>
      <c r="J66" s="179">
        <v>442</v>
      </c>
      <c r="K66" s="141">
        <f t="shared" si="6"/>
        <v>0</v>
      </c>
      <c r="L66" s="146">
        <v>0</v>
      </c>
      <c r="M66" s="147">
        <v>0</v>
      </c>
    </row>
    <row r="67" spans="1:13" s="139" customFormat="1" ht="9" customHeight="1" x14ac:dyDescent="0.15">
      <c r="A67" s="185" t="s">
        <v>103</v>
      </c>
      <c r="B67" s="186"/>
      <c r="C67" s="125"/>
      <c r="D67" s="141">
        <f>SUM(D68:D80,K35:K36)</f>
        <v>361</v>
      </c>
      <c r="E67" s="141">
        <f>SUM(E68:E80,L35:L36)</f>
        <v>95</v>
      </c>
      <c r="F67" s="181">
        <f>SUM(F68:F80,M35:M36)</f>
        <v>266</v>
      </c>
      <c r="H67" s="338" t="s">
        <v>61</v>
      </c>
      <c r="I67" s="339"/>
      <c r="J67" s="125">
        <v>443</v>
      </c>
      <c r="K67" s="141">
        <f t="shared" si="6"/>
        <v>0</v>
      </c>
      <c r="L67" s="146">
        <v>0</v>
      </c>
      <c r="M67" s="147">
        <v>0</v>
      </c>
    </row>
    <row r="68" spans="1:13" ht="9" customHeight="1" x14ac:dyDescent="0.15">
      <c r="A68" s="331" t="s">
        <v>33</v>
      </c>
      <c r="B68" s="332"/>
      <c r="C68" s="125">
        <v>221</v>
      </c>
      <c r="D68" s="141">
        <f t="shared" ref="D68:D80" si="7">SUM(E68,F68)</f>
        <v>0</v>
      </c>
      <c r="E68" s="146">
        <v>0</v>
      </c>
      <c r="F68" s="147">
        <v>0</v>
      </c>
      <c r="G68" s="139"/>
      <c r="H68" s="331" t="s">
        <v>88</v>
      </c>
      <c r="I68" s="332"/>
      <c r="J68" s="125">
        <v>444</v>
      </c>
      <c r="K68" s="141">
        <f t="shared" si="6"/>
        <v>143</v>
      </c>
      <c r="L68" s="146">
        <v>41</v>
      </c>
      <c r="M68" s="147">
        <v>102</v>
      </c>
    </row>
    <row r="69" spans="1:13" ht="9" customHeight="1" x14ac:dyDescent="0.15">
      <c r="A69" s="331" t="s">
        <v>34</v>
      </c>
      <c r="B69" s="332"/>
      <c r="C69" s="125">
        <v>222</v>
      </c>
      <c r="D69" s="141">
        <f t="shared" si="7"/>
        <v>0</v>
      </c>
      <c r="E69" s="146">
        <v>0</v>
      </c>
      <c r="F69" s="147">
        <v>0</v>
      </c>
      <c r="G69" s="139"/>
      <c r="H69" s="338" t="s">
        <v>62</v>
      </c>
      <c r="I69" s="339"/>
      <c r="J69" s="125">
        <v>451</v>
      </c>
      <c r="K69" s="141">
        <f t="shared" si="6"/>
        <v>0</v>
      </c>
      <c r="L69" s="146">
        <v>0</v>
      </c>
      <c r="M69" s="147">
        <v>0</v>
      </c>
    </row>
    <row r="70" spans="1:13" ht="9" customHeight="1" x14ac:dyDescent="0.15">
      <c r="A70" s="338" t="s">
        <v>35</v>
      </c>
      <c r="B70" s="339"/>
      <c r="C70" s="125">
        <v>231</v>
      </c>
      <c r="D70" s="141">
        <f t="shared" si="7"/>
        <v>22</v>
      </c>
      <c r="E70" s="146">
        <v>22</v>
      </c>
      <c r="F70" s="147">
        <v>0</v>
      </c>
      <c r="G70" s="139"/>
      <c r="H70" s="335" t="s">
        <v>220</v>
      </c>
      <c r="I70" s="336"/>
      <c r="J70" s="179">
        <v>461</v>
      </c>
      <c r="K70" s="141">
        <f t="shared" si="6"/>
        <v>0</v>
      </c>
      <c r="L70" s="146">
        <v>0</v>
      </c>
      <c r="M70" s="147">
        <v>0</v>
      </c>
    </row>
    <row r="71" spans="1:13" s="139" customFormat="1" ht="9" customHeight="1" x14ac:dyDescent="0.15">
      <c r="A71" s="338" t="s">
        <v>36</v>
      </c>
      <c r="B71" s="339"/>
      <c r="C71" s="125">
        <v>241</v>
      </c>
      <c r="D71" s="141">
        <f t="shared" si="7"/>
        <v>167</v>
      </c>
      <c r="E71" s="146">
        <v>18</v>
      </c>
      <c r="F71" s="147">
        <v>149</v>
      </c>
      <c r="H71" s="331" t="s">
        <v>89</v>
      </c>
      <c r="I71" s="332"/>
      <c r="J71" s="125">
        <v>471</v>
      </c>
      <c r="K71" s="141">
        <f t="shared" si="6"/>
        <v>0</v>
      </c>
      <c r="L71" s="146">
        <v>0</v>
      </c>
      <c r="M71" s="147">
        <v>0</v>
      </c>
    </row>
    <row r="72" spans="1:13" ht="9" customHeight="1" x14ac:dyDescent="0.15">
      <c r="A72" s="338" t="s">
        <v>37</v>
      </c>
      <c r="B72" s="339"/>
      <c r="C72" s="125">
        <v>251</v>
      </c>
      <c r="D72" s="141">
        <f t="shared" si="7"/>
        <v>0</v>
      </c>
      <c r="E72" s="146">
        <v>0</v>
      </c>
      <c r="F72" s="147">
        <v>0</v>
      </c>
      <c r="G72" s="139"/>
      <c r="H72" s="331" t="s">
        <v>102</v>
      </c>
      <c r="I72" s="332"/>
      <c r="J72" s="125"/>
      <c r="K72" s="141">
        <f>SUM(K73:K79)</f>
        <v>1389</v>
      </c>
      <c r="L72" s="141">
        <f>SUM(L73:L79)</f>
        <v>471</v>
      </c>
      <c r="M72" s="181">
        <f>SUM(M73:M79)</f>
        <v>918</v>
      </c>
    </row>
    <row r="73" spans="1:13" ht="9" customHeight="1" x14ac:dyDescent="0.15">
      <c r="A73" s="185" t="s">
        <v>38</v>
      </c>
      <c r="B73" s="186"/>
      <c r="C73" s="125">
        <v>252</v>
      </c>
      <c r="D73" s="141">
        <f t="shared" si="7"/>
        <v>89</v>
      </c>
      <c r="E73" s="146">
        <v>21</v>
      </c>
      <c r="F73" s="147">
        <v>68</v>
      </c>
      <c r="G73" s="139"/>
      <c r="H73" s="338" t="s">
        <v>63</v>
      </c>
      <c r="I73" s="339"/>
      <c r="J73" s="125">
        <v>481</v>
      </c>
      <c r="K73" s="141">
        <f t="shared" ref="K73:K81" si="8">SUM(L73,M73)</f>
        <v>2</v>
      </c>
      <c r="L73" s="146">
        <v>0</v>
      </c>
      <c r="M73" s="147">
        <v>2</v>
      </c>
    </row>
    <row r="74" spans="1:13" ht="9" customHeight="1" x14ac:dyDescent="0.15">
      <c r="A74" s="331" t="s">
        <v>85</v>
      </c>
      <c r="B74" s="332"/>
      <c r="C74" s="125">
        <v>253</v>
      </c>
      <c r="D74" s="141">
        <f t="shared" si="7"/>
        <v>80</v>
      </c>
      <c r="E74" s="146">
        <v>33</v>
      </c>
      <c r="F74" s="147">
        <v>47</v>
      </c>
      <c r="G74" s="139"/>
      <c r="H74" s="333" t="s">
        <v>92</v>
      </c>
      <c r="I74" s="334"/>
      <c r="J74" s="138">
        <v>491</v>
      </c>
      <c r="K74" s="141">
        <f t="shared" si="8"/>
        <v>27</v>
      </c>
      <c r="L74" s="146">
        <v>21</v>
      </c>
      <c r="M74" s="147">
        <v>6</v>
      </c>
    </row>
    <row r="75" spans="1:13" ht="9" customHeight="1" x14ac:dyDescent="0.15">
      <c r="A75" s="185" t="s">
        <v>39</v>
      </c>
      <c r="B75" s="186"/>
      <c r="C75" s="125">
        <v>254</v>
      </c>
      <c r="D75" s="141">
        <f t="shared" si="7"/>
        <v>3</v>
      </c>
      <c r="E75" s="146">
        <v>1</v>
      </c>
      <c r="F75" s="147">
        <v>2</v>
      </c>
      <c r="G75" s="139"/>
      <c r="H75" s="335" t="s">
        <v>64</v>
      </c>
      <c r="I75" s="336"/>
      <c r="J75" s="179">
        <v>501</v>
      </c>
      <c r="K75" s="141">
        <f t="shared" si="8"/>
        <v>13</v>
      </c>
      <c r="L75" s="146">
        <v>0</v>
      </c>
      <c r="M75" s="147">
        <v>13</v>
      </c>
    </row>
    <row r="76" spans="1:13" ht="9" customHeight="1" x14ac:dyDescent="0.15">
      <c r="A76" s="185" t="s">
        <v>40</v>
      </c>
      <c r="B76" s="186"/>
      <c r="C76" s="125">
        <v>255</v>
      </c>
      <c r="D76" s="141">
        <f t="shared" si="7"/>
        <v>0</v>
      </c>
      <c r="E76" s="146">
        <v>0</v>
      </c>
      <c r="F76" s="147">
        <v>0</v>
      </c>
      <c r="G76" s="139"/>
      <c r="H76" s="337" t="s">
        <v>78</v>
      </c>
      <c r="I76" s="334"/>
      <c r="J76" s="138">
        <v>511</v>
      </c>
      <c r="K76" s="141">
        <f t="shared" si="8"/>
        <v>55</v>
      </c>
      <c r="L76" s="146">
        <v>45</v>
      </c>
      <c r="M76" s="147">
        <v>10</v>
      </c>
    </row>
    <row r="77" spans="1:13" ht="9" customHeight="1" x14ac:dyDescent="0.15">
      <c r="A77" s="185" t="s">
        <v>86</v>
      </c>
      <c r="B77" s="186"/>
      <c r="C77" s="125">
        <v>256</v>
      </c>
      <c r="D77" s="141">
        <f t="shared" si="7"/>
        <v>0</v>
      </c>
      <c r="E77" s="146">
        <v>0</v>
      </c>
      <c r="F77" s="147">
        <v>0</v>
      </c>
      <c r="G77" s="139"/>
      <c r="H77" s="331" t="s">
        <v>65</v>
      </c>
      <c r="I77" s="332"/>
      <c r="J77" s="125">
        <v>512</v>
      </c>
      <c r="K77" s="141">
        <f t="shared" si="8"/>
        <v>41</v>
      </c>
      <c r="L77" s="146">
        <v>41</v>
      </c>
      <c r="M77" s="147">
        <v>0</v>
      </c>
    </row>
    <row r="78" spans="1:13" ht="9" customHeight="1" x14ac:dyDescent="0.15">
      <c r="A78" s="338" t="s">
        <v>41</v>
      </c>
      <c r="B78" s="339"/>
      <c r="C78" s="125">
        <v>261</v>
      </c>
      <c r="D78" s="141">
        <f t="shared" si="7"/>
        <v>0</v>
      </c>
      <c r="E78" s="146">
        <v>0</v>
      </c>
      <c r="F78" s="147">
        <v>0</v>
      </c>
      <c r="G78" s="139"/>
      <c r="H78" s="338" t="s">
        <v>66</v>
      </c>
      <c r="I78" s="339"/>
      <c r="J78" s="125">
        <v>521</v>
      </c>
      <c r="K78" s="141">
        <f t="shared" si="8"/>
        <v>341</v>
      </c>
      <c r="L78" s="146">
        <v>167</v>
      </c>
      <c r="M78" s="147">
        <v>174</v>
      </c>
    </row>
    <row r="79" spans="1:13" ht="9" customHeight="1" x14ac:dyDescent="0.15">
      <c r="A79" s="338" t="s">
        <v>42</v>
      </c>
      <c r="B79" s="339"/>
      <c r="C79" s="125">
        <v>262</v>
      </c>
      <c r="D79" s="141">
        <f t="shared" si="7"/>
        <v>0</v>
      </c>
      <c r="E79" s="146">
        <v>0</v>
      </c>
      <c r="F79" s="147">
        <v>0</v>
      </c>
      <c r="G79" s="139"/>
      <c r="H79" s="338" t="s">
        <v>67</v>
      </c>
      <c r="I79" s="339"/>
      <c r="J79" s="125">
        <v>531</v>
      </c>
      <c r="K79" s="141">
        <f t="shared" si="8"/>
        <v>910</v>
      </c>
      <c r="L79" s="146">
        <v>197</v>
      </c>
      <c r="M79" s="147">
        <v>713</v>
      </c>
    </row>
    <row r="80" spans="1:13" ht="9" customHeight="1" x14ac:dyDescent="0.15">
      <c r="A80" s="342" t="s">
        <v>68</v>
      </c>
      <c r="B80" s="343"/>
      <c r="C80" s="180">
        <v>263</v>
      </c>
      <c r="D80" s="143">
        <f t="shared" si="7"/>
        <v>0</v>
      </c>
      <c r="E80" s="142">
        <v>0</v>
      </c>
      <c r="F80" s="144">
        <v>0</v>
      </c>
      <c r="G80" s="171"/>
      <c r="H80" s="122" t="s">
        <v>99</v>
      </c>
      <c r="I80" s="123"/>
      <c r="J80" s="126">
        <v>541</v>
      </c>
      <c r="K80" s="142">
        <f t="shared" si="8"/>
        <v>79</v>
      </c>
      <c r="L80" s="175">
        <v>58</v>
      </c>
      <c r="M80" s="145">
        <v>21</v>
      </c>
    </row>
    <row r="81" spans="1:13" ht="9" customHeight="1" x14ac:dyDescent="0.15">
      <c r="A81" s="162"/>
      <c r="B81" s="162"/>
      <c r="C81" s="162"/>
      <c r="D81" s="162"/>
      <c r="E81" s="162"/>
      <c r="F81" s="162"/>
      <c r="G81" s="139"/>
      <c r="H81" s="340" t="s">
        <v>221</v>
      </c>
      <c r="I81" s="341"/>
      <c r="J81" s="126"/>
      <c r="K81" s="142">
        <f t="shared" si="8"/>
        <v>0</v>
      </c>
      <c r="L81" s="142">
        <v>0</v>
      </c>
      <c r="M81" s="145">
        <v>0</v>
      </c>
    </row>
    <row r="82" spans="1:13" ht="15.6" customHeight="1" x14ac:dyDescent="0.15">
      <c r="D82" s="1"/>
      <c r="E82" s="1"/>
      <c r="F82" s="1"/>
    </row>
    <row r="83" spans="1:13" ht="15.6" customHeight="1" x14ac:dyDescent="0.15">
      <c r="D83" s="1"/>
      <c r="E83" s="1"/>
      <c r="F83" s="1"/>
    </row>
    <row r="84" spans="1:13" ht="15.6" customHeight="1" x14ac:dyDescent="0.15">
      <c r="D84" s="1"/>
      <c r="E84" s="1"/>
      <c r="F84" s="1"/>
    </row>
    <row r="85" spans="1:13" ht="15.6" customHeight="1" x14ac:dyDescent="0.15">
      <c r="D85" s="1"/>
      <c r="E85" s="1"/>
      <c r="F85" s="1"/>
    </row>
    <row r="86" spans="1:13" ht="15.6" customHeight="1" x14ac:dyDescent="0.15">
      <c r="D86" s="1"/>
      <c r="E86" s="1"/>
      <c r="F86" s="1"/>
    </row>
    <row r="87" spans="1:13" ht="15.6" customHeight="1" x14ac:dyDescent="0.15">
      <c r="D87" s="1"/>
      <c r="E87" s="1"/>
      <c r="F87" s="1"/>
    </row>
    <row r="88" spans="1:13" ht="15.6" customHeight="1" x14ac:dyDescent="0.15">
      <c r="D88" s="1"/>
      <c r="E88" s="1"/>
      <c r="F88" s="1"/>
    </row>
    <row r="89" spans="1:13" ht="15.6" customHeight="1" x14ac:dyDescent="0.15">
      <c r="D89" s="1"/>
      <c r="E89" s="1"/>
      <c r="F89" s="1"/>
    </row>
    <row r="90" spans="1:13" ht="15.6" customHeight="1" x14ac:dyDescent="0.15">
      <c r="D90" s="1"/>
      <c r="E90" s="1"/>
      <c r="F90" s="1"/>
    </row>
    <row r="91" spans="1:13" ht="15.6" customHeight="1" x14ac:dyDescent="0.15">
      <c r="D91" s="1"/>
      <c r="E91" s="1"/>
      <c r="F91" s="1"/>
    </row>
    <row r="92" spans="1:13" ht="15.6" customHeight="1" x14ac:dyDescent="0.15">
      <c r="D92" s="1"/>
      <c r="E92" s="1"/>
      <c r="F92" s="1"/>
    </row>
    <row r="93" spans="1:13" ht="15.6" customHeight="1" x14ac:dyDescent="0.15">
      <c r="D93" s="1"/>
      <c r="E93" s="1"/>
      <c r="F93" s="1"/>
    </row>
    <row r="94" spans="1:13" ht="15.6" customHeight="1" x14ac:dyDescent="0.15">
      <c r="D94" s="1"/>
      <c r="E94" s="1"/>
      <c r="F94" s="1"/>
    </row>
    <row r="95" spans="1:13" ht="15.6" customHeight="1" x14ac:dyDescent="0.15">
      <c r="D95" s="1"/>
      <c r="E95" s="1"/>
      <c r="F95" s="1"/>
    </row>
    <row r="96" spans="1:13" ht="15.6" customHeight="1" x14ac:dyDescent="0.15">
      <c r="D96" s="1"/>
      <c r="E96" s="1"/>
      <c r="F96" s="1"/>
    </row>
    <row r="97" spans="4:6" ht="15.6" customHeight="1" x14ac:dyDescent="0.15">
      <c r="D97" s="1"/>
      <c r="E97" s="1"/>
      <c r="F97" s="1"/>
    </row>
    <row r="98" spans="4:6" ht="21" customHeight="1" x14ac:dyDescent="0.15">
      <c r="D98" s="1"/>
      <c r="E98" s="1"/>
      <c r="F98" s="1"/>
    </row>
    <row r="99" spans="4:6" ht="15.6" customHeight="1" x14ac:dyDescent="0.15">
      <c r="D99" s="1"/>
      <c r="E99" s="1"/>
      <c r="F99" s="1"/>
    </row>
    <row r="100" spans="4:6" ht="15.6" customHeight="1" x14ac:dyDescent="0.15">
      <c r="D100" s="1"/>
      <c r="E100" s="1"/>
      <c r="F100" s="1"/>
    </row>
    <row r="101" spans="4:6" ht="15.6" customHeight="1" x14ac:dyDescent="0.15">
      <c r="D101" s="1"/>
      <c r="E101" s="1"/>
      <c r="F101" s="1"/>
    </row>
    <row r="102" spans="4:6" ht="15.6" customHeight="1" x14ac:dyDescent="0.15">
      <c r="D102" s="1"/>
      <c r="E102" s="1"/>
      <c r="F102" s="1"/>
    </row>
    <row r="103" spans="4:6" ht="15.6" customHeight="1" x14ac:dyDescent="0.15">
      <c r="D103" s="1"/>
      <c r="E103" s="1"/>
      <c r="F103" s="1"/>
    </row>
    <row r="104" spans="4:6" ht="15.6" customHeight="1" x14ac:dyDescent="0.15">
      <c r="D104" s="1"/>
      <c r="E104" s="1"/>
      <c r="F104" s="1"/>
    </row>
    <row r="105" spans="4:6" ht="15.6" customHeight="1" x14ac:dyDescent="0.15">
      <c r="D105" s="1"/>
      <c r="E105" s="1"/>
      <c r="F105" s="1"/>
    </row>
    <row r="106" spans="4:6" ht="15.6" customHeight="1" x14ac:dyDescent="0.15">
      <c r="D106" s="1"/>
      <c r="E106" s="1"/>
      <c r="F106" s="1"/>
    </row>
    <row r="107" spans="4:6" ht="15.6" customHeight="1" x14ac:dyDescent="0.15">
      <c r="D107" s="1"/>
      <c r="E107" s="1"/>
      <c r="F107" s="1"/>
    </row>
    <row r="108" spans="4:6" ht="15.6" customHeight="1" x14ac:dyDescent="0.15">
      <c r="D108" s="1"/>
      <c r="E108" s="1"/>
      <c r="F108" s="1"/>
    </row>
    <row r="109" spans="4:6" ht="15.6" customHeight="1" x14ac:dyDescent="0.15">
      <c r="D109" s="1"/>
      <c r="E109" s="1"/>
      <c r="F109" s="1"/>
    </row>
    <row r="110" spans="4:6" ht="15.6" customHeight="1" x14ac:dyDescent="0.15">
      <c r="D110" s="1"/>
      <c r="E110" s="1"/>
      <c r="F110" s="1"/>
    </row>
    <row r="111" spans="4:6" ht="15.6" customHeight="1" x14ac:dyDescent="0.15">
      <c r="D111" s="1"/>
      <c r="E111" s="1"/>
      <c r="F111" s="1"/>
    </row>
    <row r="112" spans="4:6" ht="15.6" customHeight="1" x14ac:dyDescent="0.15">
      <c r="D112" s="1"/>
      <c r="E112" s="1"/>
      <c r="F112" s="1"/>
    </row>
    <row r="113" spans="4:6" ht="15.6" customHeight="1" x14ac:dyDescent="0.15">
      <c r="D113" s="1"/>
      <c r="E113" s="1"/>
      <c r="F113" s="1"/>
    </row>
    <row r="114" spans="4:6" ht="15.6" customHeight="1" x14ac:dyDescent="0.15">
      <c r="D114" s="1"/>
      <c r="E114" s="1"/>
      <c r="F114" s="1"/>
    </row>
    <row r="115" spans="4:6" ht="15.6" customHeight="1" x14ac:dyDescent="0.15">
      <c r="D115" s="1"/>
      <c r="E115" s="1"/>
      <c r="F115" s="1"/>
    </row>
    <row r="116" spans="4:6" ht="15.6" customHeight="1" x14ac:dyDescent="0.15">
      <c r="D116" s="1"/>
      <c r="E116" s="1"/>
      <c r="F116" s="1"/>
    </row>
    <row r="117" spans="4:6" ht="20.25" customHeight="1" x14ac:dyDescent="0.15">
      <c r="D117" s="1"/>
      <c r="E117" s="1"/>
      <c r="F117" s="1"/>
    </row>
    <row r="118" spans="4:6" ht="15.6" customHeight="1" x14ac:dyDescent="0.15">
      <c r="D118" s="1"/>
      <c r="E118" s="1"/>
      <c r="F118" s="1"/>
    </row>
    <row r="119" spans="4:6" ht="15.6" customHeight="1" x14ac:dyDescent="0.15">
      <c r="D119" s="1"/>
      <c r="E119" s="1"/>
      <c r="F119" s="1"/>
    </row>
    <row r="120" spans="4:6" ht="15.6" customHeight="1" x14ac:dyDescent="0.15">
      <c r="D120" s="1"/>
      <c r="E120" s="1"/>
      <c r="F120" s="1"/>
    </row>
    <row r="121" spans="4:6" ht="15.6" customHeight="1" x14ac:dyDescent="0.15">
      <c r="D121" s="1"/>
      <c r="E121" s="1"/>
      <c r="F121" s="1"/>
    </row>
    <row r="122" spans="4:6" ht="15.6" customHeight="1" x14ac:dyDescent="0.15">
      <c r="D122" s="1"/>
      <c r="E122" s="1"/>
      <c r="F122" s="1"/>
    </row>
    <row r="123" spans="4:6" ht="15.6" customHeight="1" x14ac:dyDescent="0.15">
      <c r="D123" s="1"/>
      <c r="E123" s="1"/>
      <c r="F123" s="1"/>
    </row>
    <row r="124" spans="4:6" ht="15.6" customHeight="1" x14ac:dyDescent="0.15">
      <c r="D124" s="1"/>
      <c r="E124" s="1"/>
      <c r="F124" s="1"/>
    </row>
    <row r="125" spans="4:6" ht="15.6" customHeight="1" x14ac:dyDescent="0.15">
      <c r="D125" s="1"/>
      <c r="E125" s="1"/>
      <c r="F125" s="1"/>
    </row>
    <row r="126" spans="4:6" ht="15.6" customHeight="1" x14ac:dyDescent="0.15">
      <c r="D126" s="1"/>
      <c r="E126" s="1"/>
      <c r="F126" s="1"/>
    </row>
    <row r="127" spans="4:6" ht="15.6" customHeight="1" x14ac:dyDescent="0.15">
      <c r="D127" s="1"/>
      <c r="E127" s="1"/>
      <c r="F127" s="1"/>
    </row>
  </sheetData>
  <mergeCells count="112">
    <mergeCell ref="H81:I81"/>
    <mergeCell ref="A78:B78"/>
    <mergeCell ref="A33:E33"/>
    <mergeCell ref="A34:B34"/>
    <mergeCell ref="H34:I34"/>
    <mergeCell ref="A44:B44"/>
    <mergeCell ref="A63:B63"/>
    <mergeCell ref="H58:I58"/>
    <mergeCell ref="A54:B54"/>
    <mergeCell ref="A80:B80"/>
    <mergeCell ref="H44:I44"/>
    <mergeCell ref="H48:I48"/>
    <mergeCell ref="A52:B52"/>
    <mergeCell ref="A41:B41"/>
    <mergeCell ref="A79:B79"/>
    <mergeCell ref="A46:B46"/>
    <mergeCell ref="H56:I56"/>
    <mergeCell ref="H52:I52"/>
    <mergeCell ref="A71:B71"/>
    <mergeCell ref="A61:B61"/>
    <mergeCell ref="H63:I63"/>
    <mergeCell ref="A57:B57"/>
    <mergeCell ref="A55:B55"/>
    <mergeCell ref="A60:B60"/>
    <mergeCell ref="A6:D6"/>
    <mergeCell ref="A10:B10"/>
    <mergeCell ref="C10:D10"/>
    <mergeCell ref="A56:B56"/>
    <mergeCell ref="A51:B51"/>
    <mergeCell ref="H53:I53"/>
    <mergeCell ref="A35:B35"/>
    <mergeCell ref="H6:J6"/>
    <mergeCell ref="J21:K21"/>
    <mergeCell ref="J22:K22"/>
    <mergeCell ref="H35:I35"/>
    <mergeCell ref="H36:I36"/>
    <mergeCell ref="H37:I37"/>
    <mergeCell ref="H42:I42"/>
    <mergeCell ref="H38:I38"/>
    <mergeCell ref="A39:B39"/>
    <mergeCell ref="A14:A19"/>
    <mergeCell ref="A20:B22"/>
    <mergeCell ref="H28:H30"/>
    <mergeCell ref="B17:B19"/>
    <mergeCell ref="A29:B31"/>
    <mergeCell ref="A48:B48"/>
    <mergeCell ref="A37:B37"/>
    <mergeCell ref="H79:I79"/>
    <mergeCell ref="H54:I54"/>
    <mergeCell ref="H51:I51"/>
    <mergeCell ref="H78:I78"/>
    <mergeCell ref="H66:I66"/>
    <mergeCell ref="H77:I77"/>
    <mergeCell ref="H50:I50"/>
    <mergeCell ref="J26:K26"/>
    <mergeCell ref="J30:K30"/>
    <mergeCell ref="H59:I59"/>
    <mergeCell ref="H71:I71"/>
    <mergeCell ref="H70:I70"/>
    <mergeCell ref="H76:I76"/>
    <mergeCell ref="H43:I43"/>
    <mergeCell ref="H57:I57"/>
    <mergeCell ref="H69:I69"/>
    <mergeCell ref="H75:I75"/>
    <mergeCell ref="H72:I72"/>
    <mergeCell ref="H65:I65"/>
    <mergeCell ref="H64:I64"/>
    <mergeCell ref="H67:I67"/>
    <mergeCell ref="H60:I60"/>
    <mergeCell ref="H61:I61"/>
    <mergeCell ref="H74:I74"/>
    <mergeCell ref="H73:I73"/>
    <mergeCell ref="H68:I68"/>
    <mergeCell ref="A69:B69"/>
    <mergeCell ref="A68:B68"/>
    <mergeCell ref="A74:B74"/>
    <mergeCell ref="H62:I62"/>
    <mergeCell ref="A47:B47"/>
    <mergeCell ref="A45:B45"/>
    <mergeCell ref="A49:B49"/>
    <mergeCell ref="A50:B50"/>
    <mergeCell ref="A65:B65"/>
    <mergeCell ref="A70:B70"/>
    <mergeCell ref="A64:B64"/>
    <mergeCell ref="A72:B72"/>
    <mergeCell ref="A62:B62"/>
    <mergeCell ref="A58:B58"/>
    <mergeCell ref="A59:B59"/>
    <mergeCell ref="A1:G1"/>
    <mergeCell ref="H41:I41"/>
    <mergeCell ref="H39:I39"/>
    <mergeCell ref="H40:I40"/>
    <mergeCell ref="A38:B38"/>
    <mergeCell ref="A3:E3"/>
    <mergeCell ref="H22:H24"/>
    <mergeCell ref="H11:H13"/>
    <mergeCell ref="H20:K20"/>
    <mergeCell ref="J27:K27"/>
    <mergeCell ref="J28:K28"/>
    <mergeCell ref="J29:K29"/>
    <mergeCell ref="J25:K25"/>
    <mergeCell ref="A11:B13"/>
    <mergeCell ref="A23:B25"/>
    <mergeCell ref="H25:H27"/>
    <mergeCell ref="B14:B16"/>
    <mergeCell ref="A26:B28"/>
    <mergeCell ref="J10:K10"/>
    <mergeCell ref="J12:K12"/>
    <mergeCell ref="J13:K13"/>
    <mergeCell ref="J11:K11"/>
    <mergeCell ref="J24:K24"/>
    <mergeCell ref="J23:K23"/>
  </mergeCells>
  <phoneticPr fontId="2"/>
  <pageMargins left="0.78740157480314965" right="0.78740157480314965" top="0.39370078740157483" bottom="0.39370078740157483" header="0.51181102362204722" footer="0.19685039370078741"/>
  <pageSetup paperSize="9" firstPageNumber="436" orientation="portrait" useFirstPageNumber="1" horizontalDpi="300" verticalDpi="300" r:id="rId1"/>
  <headerFooter scaleWithDoc="0" alignWithMargins="0">
    <oddFooter>&amp;C- &amp;[436-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7"/>
  <sheetViews>
    <sheetView zoomScale="200" zoomScaleNormal="200" zoomScaleSheetLayoutView="145" workbookViewId="0">
      <selection activeCell="M18" sqref="M18"/>
    </sheetView>
  </sheetViews>
  <sheetFormatPr defaultColWidth="8.625" defaultRowHeight="15.6" customHeight="1" x14ac:dyDescent="0.15"/>
  <cols>
    <col min="1" max="1" width="6.5" style="9" customWidth="1"/>
    <col min="2" max="2" width="8.625" style="9" customWidth="1"/>
    <col min="3" max="3" width="3.375" style="9" customWidth="1"/>
    <col min="4" max="4" width="7.5" style="10" customWidth="1"/>
    <col min="5" max="5" width="8.625" style="10" customWidth="1"/>
    <col min="6" max="6" width="7.5" style="10" customWidth="1"/>
    <col min="7" max="7" width="1.75" style="9" customWidth="1"/>
    <col min="8" max="8" width="6.625" style="9" customWidth="1"/>
    <col min="9" max="9" width="8.625" style="9" customWidth="1"/>
    <col min="10" max="10" width="3.25" style="9" customWidth="1"/>
    <col min="11" max="11" width="7.5" style="9" customWidth="1"/>
    <col min="12" max="12" width="9.125" style="9" customWidth="1"/>
    <col min="13" max="13" width="7.5" style="9" customWidth="1"/>
    <col min="14" max="16384" width="8.625" style="9"/>
  </cols>
  <sheetData>
    <row r="1" spans="1:13" ht="24.95" customHeight="1" x14ac:dyDescent="0.15">
      <c r="A1" s="409"/>
      <c r="B1" s="409"/>
      <c r="C1" s="409"/>
      <c r="D1" s="409"/>
      <c r="E1" s="409"/>
      <c r="F1" s="409"/>
      <c r="G1" s="409"/>
    </row>
    <row r="2" spans="1:13" ht="3.95" customHeight="1" x14ac:dyDescent="0.15">
      <c r="A2" s="192"/>
      <c r="B2" s="192"/>
      <c r="C2" s="192"/>
      <c r="D2" s="192"/>
      <c r="E2" s="192"/>
      <c r="F2" s="192"/>
      <c r="G2" s="192"/>
    </row>
    <row r="3" spans="1:13" s="7" customFormat="1" ht="19.5" customHeight="1" x14ac:dyDescent="0.15">
      <c r="A3" s="379" t="s">
        <v>278</v>
      </c>
      <c r="B3" s="379"/>
      <c r="C3" s="379"/>
      <c r="D3" s="379"/>
      <c r="E3" s="379"/>
      <c r="F3" s="5"/>
      <c r="G3" s="6"/>
    </row>
    <row r="4" spans="1:13" s="7" customFormat="1" ht="3.95" customHeight="1" x14ac:dyDescent="0.15">
      <c r="A4" s="183"/>
      <c r="B4" s="183"/>
      <c r="C4" s="183"/>
      <c r="D4" s="183"/>
      <c r="E4" s="183"/>
      <c r="F4" s="5"/>
      <c r="G4" s="6"/>
    </row>
    <row r="5" spans="1:13" ht="9.6" customHeight="1" x14ac:dyDescent="0.15">
      <c r="A5" s="127"/>
      <c r="B5" s="127"/>
      <c r="C5" s="127"/>
      <c r="D5" s="128"/>
      <c r="E5" s="128" t="s">
        <v>270</v>
      </c>
      <c r="F5" s="128"/>
      <c r="G5" s="128"/>
      <c r="H5" s="127"/>
      <c r="I5" s="127"/>
      <c r="J5" s="127"/>
      <c r="K5" s="128"/>
      <c r="L5" s="128" t="s">
        <v>270</v>
      </c>
      <c r="M5" s="139"/>
    </row>
    <row r="6" spans="1:13" ht="10.5" customHeight="1" x14ac:dyDescent="0.15">
      <c r="A6" s="380" t="s">
        <v>94</v>
      </c>
      <c r="B6" s="380"/>
      <c r="C6" s="380"/>
      <c r="D6" s="380"/>
      <c r="E6" s="128" t="s">
        <v>269</v>
      </c>
      <c r="F6" s="128"/>
      <c r="G6" s="128"/>
      <c r="H6" s="381" t="s">
        <v>95</v>
      </c>
      <c r="I6" s="381"/>
      <c r="J6" s="382"/>
      <c r="K6" s="127"/>
      <c r="L6" s="128" t="s">
        <v>269</v>
      </c>
      <c r="M6" s="139"/>
    </row>
    <row r="7" spans="1:13" ht="9.6" customHeight="1" x14ac:dyDescent="0.15">
      <c r="A7" s="127"/>
      <c r="B7" s="127"/>
      <c r="C7" s="127"/>
      <c r="D7" s="128"/>
      <c r="E7" s="128" t="s">
        <v>104</v>
      </c>
      <c r="F7" s="128"/>
      <c r="G7" s="128"/>
      <c r="H7" s="127"/>
      <c r="I7" s="127"/>
      <c r="J7" s="127"/>
      <c r="K7" s="128"/>
      <c r="L7" s="128" t="s">
        <v>104</v>
      </c>
      <c r="M7" s="139"/>
    </row>
    <row r="8" spans="1:13" ht="9.6" customHeight="1" x14ac:dyDescent="0.15">
      <c r="A8" s="127"/>
      <c r="B8" s="127"/>
      <c r="C8" s="127"/>
      <c r="D8" s="128" t="s">
        <v>237</v>
      </c>
      <c r="E8" s="128" t="s">
        <v>105</v>
      </c>
      <c r="F8" s="128"/>
      <c r="G8" s="128"/>
      <c r="H8" s="127"/>
      <c r="I8" s="127"/>
      <c r="J8" s="127"/>
      <c r="K8" s="128"/>
      <c r="L8" s="128" t="s">
        <v>77</v>
      </c>
      <c r="M8" s="139"/>
    </row>
    <row r="9" spans="1:13" ht="9.6" customHeight="1" x14ac:dyDescent="0.15">
      <c r="A9" s="160"/>
      <c r="B9" s="129"/>
      <c r="C9" s="129"/>
      <c r="D9" s="128"/>
      <c r="E9" s="128"/>
      <c r="F9" s="128"/>
      <c r="G9" s="128"/>
      <c r="H9" s="139"/>
      <c r="I9" s="139"/>
      <c r="J9" s="139"/>
      <c r="K9" s="128"/>
      <c r="L9" s="128"/>
      <c r="M9" s="139"/>
    </row>
    <row r="10" spans="1:13" ht="9.6" customHeight="1" x14ac:dyDescent="0.15">
      <c r="A10" s="383" t="s">
        <v>72</v>
      </c>
      <c r="B10" s="384"/>
      <c r="C10" s="372" t="s">
        <v>7</v>
      </c>
      <c r="D10" s="373"/>
      <c r="E10" s="130" t="s">
        <v>0</v>
      </c>
      <c r="F10" s="163"/>
      <c r="G10" s="128"/>
      <c r="H10" s="131" t="s">
        <v>12</v>
      </c>
      <c r="I10" s="130" t="s">
        <v>11</v>
      </c>
      <c r="J10" s="372" t="s">
        <v>8</v>
      </c>
      <c r="K10" s="373"/>
      <c r="L10" s="130" t="s">
        <v>9</v>
      </c>
      <c r="M10" s="139"/>
    </row>
    <row r="11" spans="1:13" ht="9.6" customHeight="1" x14ac:dyDescent="0.15">
      <c r="A11" s="385" t="s">
        <v>73</v>
      </c>
      <c r="B11" s="386"/>
      <c r="C11" s="132"/>
      <c r="D11" s="190">
        <f>SUM(D14,D17,D20,D23,D26,D29)</f>
        <v>226</v>
      </c>
      <c r="E11" s="167">
        <f>SUM(E14,E17,E20,E23,E26,E29)</f>
        <v>104157</v>
      </c>
      <c r="F11" s="161"/>
      <c r="G11" s="128"/>
      <c r="H11" s="367" t="s">
        <v>10</v>
      </c>
      <c r="I11" s="170">
        <f>SUM(J11:L11)</f>
        <v>1217</v>
      </c>
      <c r="J11" s="398">
        <v>565</v>
      </c>
      <c r="K11" s="399"/>
      <c r="L11" s="226">
        <v>652</v>
      </c>
      <c r="M11" s="139"/>
    </row>
    <row r="12" spans="1:13" ht="9.6" customHeight="1" x14ac:dyDescent="0.15">
      <c r="A12" s="356"/>
      <c r="B12" s="357"/>
      <c r="C12" s="133"/>
      <c r="D12" s="190">
        <f>SUM(D15,D18,D21,D24,D27,D30)</f>
        <v>266</v>
      </c>
      <c r="E12" s="170">
        <f>SUM(E15,E18,E21,E24,E27,E30)</f>
        <v>107877</v>
      </c>
      <c r="F12" s="161"/>
      <c r="G12" s="128"/>
      <c r="H12" s="368"/>
      <c r="I12" s="168">
        <f>SUM(J12:L12)</f>
        <v>2804</v>
      </c>
      <c r="J12" s="396">
        <v>1365</v>
      </c>
      <c r="K12" s="397"/>
      <c r="L12" s="170">
        <v>1439</v>
      </c>
      <c r="M12" s="139"/>
    </row>
    <row r="13" spans="1:13" ht="9.6" customHeight="1" x14ac:dyDescent="0.15">
      <c r="A13" s="356"/>
      <c r="B13" s="357"/>
      <c r="C13" s="133"/>
      <c r="D13" s="181">
        <f>SUM(D11-D12)</f>
        <v>-40</v>
      </c>
      <c r="E13" s="170">
        <f>SUM(E11-E12)</f>
        <v>-3720</v>
      </c>
      <c r="F13" s="161"/>
      <c r="G13" s="128"/>
      <c r="H13" s="369"/>
      <c r="I13" s="164">
        <f>SUM(J13:L13)</f>
        <v>-1587</v>
      </c>
      <c r="J13" s="394">
        <f>SUM(J11-J12)</f>
        <v>-800</v>
      </c>
      <c r="K13" s="395"/>
      <c r="L13" s="164">
        <f>SUM(L11-L12)</f>
        <v>-787</v>
      </c>
      <c r="M13" s="139"/>
    </row>
    <row r="14" spans="1:13" ht="9.6" customHeight="1" x14ac:dyDescent="0.15">
      <c r="A14" s="356" t="s">
        <v>3</v>
      </c>
      <c r="B14" s="366" t="s">
        <v>6</v>
      </c>
      <c r="C14" s="135"/>
      <c r="D14" s="181">
        <v>0</v>
      </c>
      <c r="E14" s="170">
        <v>0</v>
      </c>
      <c r="F14" s="161"/>
      <c r="G14" s="128"/>
      <c r="H14" s="139"/>
      <c r="I14" s="139"/>
      <c r="J14" s="139"/>
      <c r="K14" s="139"/>
      <c r="L14" s="139"/>
      <c r="M14" s="139"/>
    </row>
    <row r="15" spans="1:13" ht="9.6" customHeight="1" x14ac:dyDescent="0.15">
      <c r="A15" s="356"/>
      <c r="B15" s="366"/>
      <c r="C15" s="135"/>
      <c r="D15" s="181">
        <v>2</v>
      </c>
      <c r="E15" s="170">
        <v>1498</v>
      </c>
      <c r="F15" s="161"/>
      <c r="G15" s="128"/>
      <c r="H15" s="139"/>
      <c r="I15" s="139"/>
      <c r="J15" s="139"/>
      <c r="K15" s="139"/>
      <c r="L15" s="139"/>
      <c r="M15" s="139"/>
    </row>
    <row r="16" spans="1:13" ht="9.6" customHeight="1" x14ac:dyDescent="0.15">
      <c r="A16" s="356"/>
      <c r="B16" s="366"/>
      <c r="C16" s="135"/>
      <c r="D16" s="181">
        <f>SUM(D14-D15)</f>
        <v>-2</v>
      </c>
      <c r="E16" s="170">
        <f>SUM(E14-E15)</f>
        <v>-1498</v>
      </c>
      <c r="F16" s="161"/>
      <c r="G16" s="128"/>
      <c r="H16" s="139"/>
      <c r="I16" s="139"/>
      <c r="J16" s="139"/>
      <c r="K16" s="139"/>
      <c r="L16" s="139"/>
      <c r="M16" s="139"/>
    </row>
    <row r="17" spans="1:13" ht="9.6" customHeight="1" x14ac:dyDescent="0.15">
      <c r="A17" s="365"/>
      <c r="B17" s="366" t="s">
        <v>5</v>
      </c>
      <c r="C17" s="135"/>
      <c r="D17" s="181">
        <v>222</v>
      </c>
      <c r="E17" s="170">
        <v>103641</v>
      </c>
      <c r="F17" s="161"/>
      <c r="G17" s="128"/>
      <c r="H17" s="139"/>
      <c r="I17" s="139"/>
      <c r="J17" s="139"/>
      <c r="K17" s="128"/>
      <c r="L17" s="128" t="s">
        <v>270</v>
      </c>
      <c r="M17" s="139"/>
    </row>
    <row r="18" spans="1:13" ht="9.6" customHeight="1" x14ac:dyDescent="0.15">
      <c r="A18" s="365"/>
      <c r="B18" s="366"/>
      <c r="C18" s="135"/>
      <c r="D18" s="181">
        <v>262</v>
      </c>
      <c r="E18" s="170">
        <v>105381</v>
      </c>
      <c r="F18" s="161"/>
      <c r="G18" s="128"/>
      <c r="H18" s="139"/>
      <c r="I18" s="139"/>
      <c r="J18" s="139"/>
      <c r="K18" s="128"/>
      <c r="L18" s="128" t="s">
        <v>269</v>
      </c>
      <c r="M18" s="139"/>
    </row>
    <row r="19" spans="1:13" ht="9.6" customHeight="1" x14ac:dyDescent="0.15">
      <c r="A19" s="365"/>
      <c r="B19" s="366"/>
      <c r="C19" s="135"/>
      <c r="D19" s="181">
        <f>SUM(D17-D18)</f>
        <v>-40</v>
      </c>
      <c r="E19" s="170">
        <f>SUM(E17-E18)</f>
        <v>-1740</v>
      </c>
      <c r="F19" s="161"/>
      <c r="G19" s="128"/>
      <c r="H19" s="139"/>
      <c r="I19" s="139"/>
      <c r="J19" s="139"/>
      <c r="K19" s="128"/>
      <c r="L19" s="128" t="s">
        <v>104</v>
      </c>
      <c r="M19" s="139"/>
    </row>
    <row r="20" spans="1:13" ht="11.1" customHeight="1" x14ac:dyDescent="0.15">
      <c r="A20" s="365" t="s">
        <v>4</v>
      </c>
      <c r="B20" s="357"/>
      <c r="C20" s="133"/>
      <c r="D20" s="181">
        <v>0</v>
      </c>
      <c r="E20" s="170">
        <v>0</v>
      </c>
      <c r="F20" s="161"/>
      <c r="G20" s="128"/>
      <c r="H20" s="371" t="s">
        <v>96</v>
      </c>
      <c r="I20" s="371"/>
      <c r="J20" s="371"/>
      <c r="K20" s="371"/>
      <c r="L20" s="128"/>
      <c r="M20" s="139"/>
    </row>
    <row r="21" spans="1:13" ht="9.6" customHeight="1" x14ac:dyDescent="0.15">
      <c r="A21" s="365"/>
      <c r="B21" s="357"/>
      <c r="C21" s="133"/>
      <c r="D21" s="181">
        <v>0</v>
      </c>
      <c r="E21" s="170">
        <v>0</v>
      </c>
      <c r="F21" s="161"/>
      <c r="G21" s="128"/>
      <c r="H21" s="165"/>
      <c r="I21" s="130" t="s">
        <v>71</v>
      </c>
      <c r="J21" s="372" t="s">
        <v>69</v>
      </c>
      <c r="K21" s="373"/>
      <c r="L21" s="130" t="s">
        <v>70</v>
      </c>
      <c r="M21" s="139"/>
    </row>
    <row r="22" spans="1:13" ht="9.6" customHeight="1" x14ac:dyDescent="0.15">
      <c r="A22" s="365"/>
      <c r="B22" s="357"/>
      <c r="C22" s="133"/>
      <c r="D22" s="181">
        <f>SUM(D20-D21)</f>
        <v>0</v>
      </c>
      <c r="E22" s="170">
        <f>SUM(E20-E21)</f>
        <v>0</v>
      </c>
      <c r="F22" s="161"/>
      <c r="G22" s="128"/>
      <c r="H22" s="374" t="s">
        <v>79</v>
      </c>
      <c r="I22" s="166">
        <f t="shared" ref="I22:I30" si="0">SUM(J22:L22)</f>
        <v>0</v>
      </c>
      <c r="J22" s="400">
        <v>0</v>
      </c>
      <c r="K22" s="401"/>
      <c r="L22" s="166">
        <v>0</v>
      </c>
      <c r="M22" s="139"/>
    </row>
    <row r="23" spans="1:13" ht="9.6" customHeight="1" x14ac:dyDescent="0.15">
      <c r="A23" s="356" t="s">
        <v>74</v>
      </c>
      <c r="B23" s="357"/>
      <c r="C23" s="133"/>
      <c r="D23" s="181">
        <v>0</v>
      </c>
      <c r="E23" s="170">
        <v>0</v>
      </c>
      <c r="F23" s="161"/>
      <c r="G23" s="128"/>
      <c r="H23" s="375"/>
      <c r="I23" s="167">
        <f t="shared" si="0"/>
        <v>0</v>
      </c>
      <c r="J23" s="402">
        <v>0</v>
      </c>
      <c r="K23" s="403"/>
      <c r="L23" s="167">
        <v>0</v>
      </c>
      <c r="M23" s="139"/>
    </row>
    <row r="24" spans="1:13" ht="9.6" customHeight="1" x14ac:dyDescent="0.15">
      <c r="A24" s="356"/>
      <c r="B24" s="357"/>
      <c r="C24" s="133"/>
      <c r="D24" s="181">
        <v>0</v>
      </c>
      <c r="E24" s="170">
        <v>0</v>
      </c>
      <c r="F24" s="161"/>
      <c r="G24" s="128"/>
      <c r="H24" s="376"/>
      <c r="I24" s="168">
        <f t="shared" si="0"/>
        <v>0</v>
      </c>
      <c r="J24" s="396">
        <f>SUM(J22-J23)</f>
        <v>0</v>
      </c>
      <c r="K24" s="397"/>
      <c r="L24" s="167">
        <f>SUM(L22-L23)</f>
        <v>0</v>
      </c>
      <c r="M24" s="139"/>
    </row>
    <row r="25" spans="1:13" ht="9.6" customHeight="1" x14ac:dyDescent="0.15">
      <c r="A25" s="356"/>
      <c r="B25" s="357"/>
      <c r="C25" s="133"/>
      <c r="D25" s="181">
        <f>SUM(D23-D24)</f>
        <v>0</v>
      </c>
      <c r="E25" s="170">
        <f>SUM(E23-E24)</f>
        <v>0</v>
      </c>
      <c r="F25" s="161"/>
      <c r="G25" s="128"/>
      <c r="H25" s="359" t="s">
        <v>75</v>
      </c>
      <c r="I25" s="170">
        <f t="shared" si="0"/>
        <v>894</v>
      </c>
      <c r="J25" s="396">
        <v>447</v>
      </c>
      <c r="K25" s="397"/>
      <c r="L25" s="168">
        <f>J25</f>
        <v>447</v>
      </c>
      <c r="M25" s="139"/>
    </row>
    <row r="26" spans="1:13" ht="9.6" customHeight="1" x14ac:dyDescent="0.15">
      <c r="A26" s="356" t="s">
        <v>1</v>
      </c>
      <c r="B26" s="357"/>
      <c r="C26" s="169"/>
      <c r="D26" s="181">
        <v>0</v>
      </c>
      <c r="E26" s="170">
        <v>0</v>
      </c>
      <c r="F26" s="161"/>
      <c r="G26" s="128"/>
      <c r="H26" s="360"/>
      <c r="I26" s="168">
        <f t="shared" si="0"/>
        <v>1144</v>
      </c>
      <c r="J26" s="396">
        <v>572</v>
      </c>
      <c r="K26" s="397"/>
      <c r="L26" s="168">
        <f>J26</f>
        <v>572</v>
      </c>
      <c r="M26" s="139"/>
    </row>
    <row r="27" spans="1:13" ht="9.6" customHeight="1" x14ac:dyDescent="0.15">
      <c r="A27" s="356"/>
      <c r="B27" s="357"/>
      <c r="C27" s="133"/>
      <c r="D27" s="181">
        <v>0</v>
      </c>
      <c r="E27" s="170">
        <v>0</v>
      </c>
      <c r="F27" s="161"/>
      <c r="G27" s="128"/>
      <c r="H27" s="377"/>
      <c r="I27" s="168">
        <f t="shared" si="0"/>
        <v>-250</v>
      </c>
      <c r="J27" s="396">
        <f>SUM(J25-J26)</f>
        <v>-125</v>
      </c>
      <c r="K27" s="397"/>
      <c r="L27" s="168">
        <f>SUM(L25-L26)</f>
        <v>-125</v>
      </c>
      <c r="M27" s="139"/>
    </row>
    <row r="28" spans="1:13" ht="9.6" customHeight="1" x14ac:dyDescent="0.15">
      <c r="A28" s="356"/>
      <c r="B28" s="357"/>
      <c r="C28" s="133"/>
      <c r="D28" s="181">
        <f>SUM(D26-D27)</f>
        <v>0</v>
      </c>
      <c r="E28" s="170">
        <f>SUM(E26-E27)</f>
        <v>0</v>
      </c>
      <c r="F28" s="161"/>
      <c r="G28" s="128"/>
      <c r="H28" s="359" t="s">
        <v>76</v>
      </c>
      <c r="I28" s="168">
        <f t="shared" si="0"/>
        <v>0</v>
      </c>
      <c r="J28" s="396">
        <v>0</v>
      </c>
      <c r="K28" s="397"/>
      <c r="L28" s="168">
        <v>0</v>
      </c>
      <c r="M28" s="139"/>
    </row>
    <row r="29" spans="1:13" ht="9.6" customHeight="1" x14ac:dyDescent="0.15">
      <c r="A29" s="356" t="s">
        <v>2</v>
      </c>
      <c r="B29" s="357"/>
      <c r="C29" s="133"/>
      <c r="D29" s="181">
        <v>4</v>
      </c>
      <c r="E29" s="170">
        <v>516</v>
      </c>
      <c r="F29" s="161"/>
      <c r="G29" s="128"/>
      <c r="H29" s="360"/>
      <c r="I29" s="168">
        <f t="shared" si="0"/>
        <v>0</v>
      </c>
      <c r="J29" s="396">
        <v>0</v>
      </c>
      <c r="K29" s="397"/>
      <c r="L29" s="168">
        <v>0</v>
      </c>
      <c r="M29" s="139"/>
    </row>
    <row r="30" spans="1:13" ht="9.6" customHeight="1" x14ac:dyDescent="0.15">
      <c r="A30" s="356"/>
      <c r="B30" s="357"/>
      <c r="C30" s="133"/>
      <c r="D30" s="181">
        <v>2</v>
      </c>
      <c r="E30" s="170">
        <v>998</v>
      </c>
      <c r="F30" s="161"/>
      <c r="G30" s="128"/>
      <c r="H30" s="361"/>
      <c r="I30" s="164">
        <f t="shared" si="0"/>
        <v>0</v>
      </c>
      <c r="J30" s="394">
        <v>0</v>
      </c>
      <c r="K30" s="395"/>
      <c r="L30" s="164">
        <v>0</v>
      </c>
      <c r="M30" s="139"/>
    </row>
    <row r="31" spans="1:13" ht="9.6" customHeight="1" x14ac:dyDescent="0.15">
      <c r="A31" s="362"/>
      <c r="B31" s="363"/>
      <c r="C31" s="134"/>
      <c r="D31" s="182">
        <f>SUM(D29-D30)</f>
        <v>2</v>
      </c>
      <c r="E31" s="164">
        <f>SUM(E29-E30)</f>
        <v>-482</v>
      </c>
      <c r="F31" s="128"/>
      <c r="G31" s="128"/>
      <c r="H31" s="139"/>
      <c r="I31" s="139"/>
      <c r="J31" s="139"/>
      <c r="K31" s="139"/>
      <c r="L31" s="139"/>
      <c r="M31" s="139"/>
    </row>
    <row r="32" spans="1:13" ht="9" customHeight="1" x14ac:dyDescent="0.15">
      <c r="A32" s="139"/>
      <c r="B32" s="139"/>
      <c r="C32" s="139"/>
      <c r="D32" s="128"/>
      <c r="E32" s="128"/>
      <c r="F32" s="128"/>
      <c r="G32" s="161"/>
      <c r="H32" s="139"/>
      <c r="I32" s="139"/>
      <c r="J32" s="139"/>
      <c r="K32" s="139"/>
      <c r="L32" s="139"/>
      <c r="M32" s="139"/>
    </row>
    <row r="33" spans="1:13" ht="10.5" customHeight="1" x14ac:dyDescent="0.15">
      <c r="A33" s="348" t="s">
        <v>97</v>
      </c>
      <c r="B33" s="348"/>
      <c r="C33" s="348"/>
      <c r="D33" s="348"/>
      <c r="E33" s="349"/>
      <c r="F33" s="128" t="s">
        <v>106</v>
      </c>
      <c r="G33" s="139"/>
      <c r="H33" s="139"/>
      <c r="I33" s="139"/>
      <c r="J33" s="139"/>
      <c r="K33" s="139"/>
      <c r="L33" s="139"/>
      <c r="M33" s="139"/>
    </row>
    <row r="34" spans="1:13" ht="9" customHeight="1" x14ac:dyDescent="0.15">
      <c r="A34" s="350" t="s">
        <v>213</v>
      </c>
      <c r="B34" s="351"/>
      <c r="C34" s="136" t="s">
        <v>238</v>
      </c>
      <c r="D34" s="137" t="s">
        <v>11</v>
      </c>
      <c r="E34" s="120" t="s">
        <v>69</v>
      </c>
      <c r="F34" s="121" t="s">
        <v>70</v>
      </c>
      <c r="G34" s="139"/>
      <c r="H34" s="350" t="s">
        <v>213</v>
      </c>
      <c r="I34" s="351"/>
      <c r="J34" s="136" t="s">
        <v>238</v>
      </c>
      <c r="K34" s="137" t="s">
        <v>11</v>
      </c>
      <c r="L34" s="120" t="s">
        <v>69</v>
      </c>
      <c r="M34" s="121" t="s">
        <v>70</v>
      </c>
    </row>
    <row r="35" spans="1:13" ht="9" customHeight="1" x14ac:dyDescent="0.15">
      <c r="A35" s="352" t="s">
        <v>13</v>
      </c>
      <c r="B35" s="353"/>
      <c r="C35" s="153"/>
      <c r="D35" s="154">
        <f>SUM(D36+K81)</f>
        <v>22270</v>
      </c>
      <c r="E35" s="154">
        <f>SUM(E36+L81)</f>
        <v>3252</v>
      </c>
      <c r="F35" s="155">
        <f>SUM(F36+M81)</f>
        <v>19018</v>
      </c>
      <c r="G35" s="139"/>
      <c r="H35" s="391" t="s">
        <v>43</v>
      </c>
      <c r="I35" s="392"/>
      <c r="J35" s="124">
        <v>264</v>
      </c>
      <c r="K35" s="140">
        <f>SUM(L35,M35)</f>
        <v>0</v>
      </c>
      <c r="L35" s="172">
        <v>0</v>
      </c>
      <c r="M35" s="173">
        <v>0</v>
      </c>
    </row>
    <row r="36" spans="1:13" ht="9" customHeight="1" x14ac:dyDescent="0.15">
      <c r="A36" s="184" t="s">
        <v>214</v>
      </c>
      <c r="B36" s="225"/>
      <c r="C36" s="157"/>
      <c r="D36" s="158">
        <f>SUM(D37+D49+D56+D67+K37+K53+K63+K72+K80)</f>
        <v>22270</v>
      </c>
      <c r="E36" s="174">
        <f>SUM(E37+E49+E56+E67+L37+L53+L63+L72+L80)</f>
        <v>3252</v>
      </c>
      <c r="F36" s="155">
        <f>SUM(F37+F49+F56+F67+M37+M53+M63+M72+M80)</f>
        <v>19018</v>
      </c>
      <c r="G36" s="139"/>
      <c r="H36" s="338" t="s">
        <v>44</v>
      </c>
      <c r="I36" s="339"/>
      <c r="J36" s="125">
        <v>265</v>
      </c>
      <c r="K36" s="141">
        <f>SUM(L36,M36)</f>
        <v>0</v>
      </c>
      <c r="L36" s="146">
        <v>0</v>
      </c>
      <c r="M36" s="147">
        <v>0</v>
      </c>
    </row>
    <row r="37" spans="1:13" ht="9" customHeight="1" x14ac:dyDescent="0.15">
      <c r="A37" s="338" t="s">
        <v>100</v>
      </c>
      <c r="B37" s="345"/>
      <c r="C37" s="125"/>
      <c r="D37" s="141">
        <f>SUM(D38:D48)</f>
        <v>32</v>
      </c>
      <c r="E37" s="146">
        <f>SUM(E38:E48)</f>
        <v>15</v>
      </c>
      <c r="F37" s="147">
        <f>SUM(F38:F48)</f>
        <v>17</v>
      </c>
      <c r="G37" s="139"/>
      <c r="H37" s="338" t="s">
        <v>45</v>
      </c>
      <c r="I37" s="345"/>
      <c r="J37" s="125"/>
      <c r="K37" s="141">
        <f>SUM(K38:K52)</f>
        <v>3631</v>
      </c>
      <c r="L37" s="141">
        <f>SUM(L38:L52)</f>
        <v>39</v>
      </c>
      <c r="M37" s="181">
        <f>SUM(M38:M52)</f>
        <v>3592</v>
      </c>
    </row>
    <row r="38" spans="1:13" ht="9" customHeight="1" x14ac:dyDescent="0.15">
      <c r="A38" s="346" t="s">
        <v>14</v>
      </c>
      <c r="B38" s="347"/>
      <c r="C38" s="125">
        <v>11</v>
      </c>
      <c r="D38" s="141">
        <f t="shared" ref="D38:D48" si="1">SUM(E38,F38)</f>
        <v>0</v>
      </c>
      <c r="E38" s="146">
        <v>0</v>
      </c>
      <c r="F38" s="147">
        <v>0</v>
      </c>
      <c r="G38" s="139"/>
      <c r="H38" s="338" t="s">
        <v>46</v>
      </c>
      <c r="I38" s="345"/>
      <c r="J38" s="125">
        <v>271</v>
      </c>
      <c r="K38" s="141">
        <f t="shared" ref="K38:K52" si="2">SUM(L38,M38)</f>
        <v>0</v>
      </c>
      <c r="L38" s="146">
        <v>0</v>
      </c>
      <c r="M38" s="147">
        <v>0</v>
      </c>
    </row>
    <row r="39" spans="1:13" ht="9" customHeight="1" x14ac:dyDescent="0.15">
      <c r="A39" s="346" t="s">
        <v>15</v>
      </c>
      <c r="B39" s="347"/>
      <c r="C39" s="125">
        <v>21</v>
      </c>
      <c r="D39" s="141">
        <f t="shared" si="1"/>
        <v>0</v>
      </c>
      <c r="E39" s="146">
        <v>0</v>
      </c>
      <c r="F39" s="147">
        <v>0</v>
      </c>
      <c r="G39" s="139"/>
      <c r="H39" s="338" t="s">
        <v>239</v>
      </c>
      <c r="I39" s="345"/>
      <c r="J39" s="125">
        <v>281</v>
      </c>
      <c r="K39" s="141">
        <f t="shared" si="2"/>
        <v>2408</v>
      </c>
      <c r="L39" s="146">
        <v>0</v>
      </c>
      <c r="M39" s="147">
        <v>2408</v>
      </c>
    </row>
    <row r="40" spans="1:13" ht="9" customHeight="1" x14ac:dyDescent="0.15">
      <c r="A40" s="189" t="s">
        <v>240</v>
      </c>
      <c r="B40" s="186"/>
      <c r="C40" s="125">
        <v>22</v>
      </c>
      <c r="D40" s="141">
        <f t="shared" si="1"/>
        <v>0</v>
      </c>
      <c r="E40" s="146">
        <v>0</v>
      </c>
      <c r="F40" s="147">
        <v>0</v>
      </c>
      <c r="G40" s="139"/>
      <c r="H40" s="338" t="s">
        <v>47</v>
      </c>
      <c r="I40" s="345"/>
      <c r="J40" s="125">
        <v>291</v>
      </c>
      <c r="K40" s="141">
        <f t="shared" si="2"/>
        <v>0</v>
      </c>
      <c r="L40" s="146">
        <v>0</v>
      </c>
      <c r="M40" s="147">
        <v>0</v>
      </c>
    </row>
    <row r="41" spans="1:13" ht="9" customHeight="1" x14ac:dyDescent="0.15">
      <c r="A41" s="346" t="s">
        <v>16</v>
      </c>
      <c r="B41" s="347"/>
      <c r="C41" s="125">
        <v>23</v>
      </c>
      <c r="D41" s="141">
        <f t="shared" si="1"/>
        <v>0</v>
      </c>
      <c r="E41" s="146">
        <v>0</v>
      </c>
      <c r="F41" s="147">
        <v>0</v>
      </c>
      <c r="G41" s="139"/>
      <c r="H41" s="338" t="s">
        <v>215</v>
      </c>
      <c r="I41" s="345"/>
      <c r="J41" s="125">
        <v>301</v>
      </c>
      <c r="K41" s="141">
        <f t="shared" si="2"/>
        <v>42</v>
      </c>
      <c r="L41" s="146">
        <v>0</v>
      </c>
      <c r="M41" s="147">
        <v>42</v>
      </c>
    </row>
    <row r="42" spans="1:13" ht="9" customHeight="1" x14ac:dyDescent="0.15">
      <c r="A42" s="189" t="s">
        <v>81</v>
      </c>
      <c r="B42" s="186"/>
      <c r="C42" s="125">
        <v>24</v>
      </c>
      <c r="D42" s="141">
        <f t="shared" si="1"/>
        <v>0</v>
      </c>
      <c r="E42" s="146">
        <v>0</v>
      </c>
      <c r="F42" s="147">
        <v>0</v>
      </c>
      <c r="G42" s="139"/>
      <c r="H42" s="338" t="s">
        <v>48</v>
      </c>
      <c r="I42" s="345"/>
      <c r="J42" s="125">
        <v>311</v>
      </c>
      <c r="K42" s="141">
        <f t="shared" si="2"/>
        <v>837</v>
      </c>
      <c r="L42" s="146">
        <v>38</v>
      </c>
      <c r="M42" s="147">
        <v>799</v>
      </c>
    </row>
    <row r="43" spans="1:13" ht="9" customHeight="1" x14ac:dyDescent="0.15">
      <c r="A43" s="148" t="s">
        <v>107</v>
      </c>
      <c r="B43" s="149"/>
      <c r="C43" s="159">
        <v>31</v>
      </c>
      <c r="D43" s="150">
        <f t="shared" si="1"/>
        <v>10</v>
      </c>
      <c r="E43" s="151">
        <v>1</v>
      </c>
      <c r="F43" s="152">
        <v>9</v>
      </c>
      <c r="G43" s="139"/>
      <c r="H43" s="338" t="s">
        <v>241</v>
      </c>
      <c r="I43" s="345"/>
      <c r="J43" s="125">
        <v>320</v>
      </c>
      <c r="K43" s="141">
        <f t="shared" si="2"/>
        <v>0</v>
      </c>
      <c r="L43" s="146">
        <v>0</v>
      </c>
      <c r="M43" s="147">
        <v>0</v>
      </c>
    </row>
    <row r="44" spans="1:13" ht="9" customHeight="1" x14ac:dyDescent="0.15">
      <c r="A44" s="346" t="s">
        <v>17</v>
      </c>
      <c r="B44" s="347"/>
      <c r="C44" s="125">
        <v>41</v>
      </c>
      <c r="D44" s="141">
        <f t="shared" si="1"/>
        <v>0</v>
      </c>
      <c r="E44" s="146">
        <v>0</v>
      </c>
      <c r="F44" s="147">
        <v>0</v>
      </c>
      <c r="G44" s="139"/>
      <c r="H44" s="338" t="s">
        <v>242</v>
      </c>
      <c r="I44" s="345"/>
      <c r="J44" s="125">
        <v>321</v>
      </c>
      <c r="K44" s="141">
        <f t="shared" si="2"/>
        <v>55</v>
      </c>
      <c r="L44" s="146">
        <v>0</v>
      </c>
      <c r="M44" s="147">
        <v>55</v>
      </c>
    </row>
    <row r="45" spans="1:13" ht="9" customHeight="1" x14ac:dyDescent="0.15">
      <c r="A45" s="331" t="s">
        <v>82</v>
      </c>
      <c r="B45" s="332"/>
      <c r="C45" s="125">
        <v>51</v>
      </c>
      <c r="D45" s="141">
        <f t="shared" si="1"/>
        <v>14</v>
      </c>
      <c r="E45" s="146">
        <v>12</v>
      </c>
      <c r="F45" s="147">
        <v>2</v>
      </c>
      <c r="G45" s="139"/>
      <c r="H45" s="185" t="s">
        <v>50</v>
      </c>
      <c r="I45" s="186"/>
      <c r="J45" s="125">
        <v>322</v>
      </c>
      <c r="K45" s="141">
        <f t="shared" si="2"/>
        <v>0</v>
      </c>
      <c r="L45" s="146">
        <v>0</v>
      </c>
      <c r="M45" s="147">
        <v>0</v>
      </c>
    </row>
    <row r="46" spans="1:13" ht="9" customHeight="1" x14ac:dyDescent="0.15">
      <c r="A46" s="346" t="s">
        <v>18</v>
      </c>
      <c r="B46" s="347"/>
      <c r="C46" s="125">
        <v>61</v>
      </c>
      <c r="D46" s="141">
        <f t="shared" si="1"/>
        <v>0</v>
      </c>
      <c r="E46" s="146">
        <v>0</v>
      </c>
      <c r="F46" s="147">
        <v>0</v>
      </c>
      <c r="G46" s="139"/>
      <c r="H46" s="185" t="s">
        <v>51</v>
      </c>
      <c r="I46" s="186"/>
      <c r="J46" s="125">
        <v>323</v>
      </c>
      <c r="K46" s="141">
        <f t="shared" si="2"/>
        <v>74</v>
      </c>
      <c r="L46" s="146">
        <v>0</v>
      </c>
      <c r="M46" s="147">
        <v>74</v>
      </c>
    </row>
    <row r="47" spans="1:13" ht="9" customHeight="1" x14ac:dyDescent="0.15">
      <c r="A47" s="331" t="s">
        <v>90</v>
      </c>
      <c r="B47" s="332"/>
      <c r="C47" s="125">
        <v>71</v>
      </c>
      <c r="D47" s="141">
        <f t="shared" si="1"/>
        <v>0</v>
      </c>
      <c r="E47" s="146">
        <v>0</v>
      </c>
      <c r="F47" s="147">
        <v>0</v>
      </c>
      <c r="G47" s="139"/>
      <c r="H47" s="185" t="s">
        <v>49</v>
      </c>
      <c r="I47" s="186"/>
      <c r="J47" s="125">
        <v>324</v>
      </c>
      <c r="K47" s="141">
        <f t="shared" si="2"/>
        <v>211</v>
      </c>
      <c r="L47" s="146">
        <v>0</v>
      </c>
      <c r="M47" s="147">
        <v>211</v>
      </c>
    </row>
    <row r="48" spans="1:13" ht="9" customHeight="1" x14ac:dyDescent="0.15">
      <c r="A48" s="335" t="s">
        <v>98</v>
      </c>
      <c r="B48" s="336"/>
      <c r="C48" s="179">
        <v>81</v>
      </c>
      <c r="D48" s="141">
        <f t="shared" si="1"/>
        <v>8</v>
      </c>
      <c r="E48" s="146">
        <v>2</v>
      </c>
      <c r="F48" s="147">
        <v>6</v>
      </c>
      <c r="G48" s="139"/>
      <c r="H48" s="338" t="s">
        <v>243</v>
      </c>
      <c r="I48" s="345"/>
      <c r="J48" s="125">
        <v>331</v>
      </c>
      <c r="K48" s="141">
        <f t="shared" si="2"/>
        <v>0</v>
      </c>
      <c r="L48" s="146">
        <v>0</v>
      </c>
      <c r="M48" s="147">
        <v>0</v>
      </c>
    </row>
    <row r="49" spans="1:13" ht="9" customHeight="1" x14ac:dyDescent="0.15">
      <c r="A49" s="338" t="s">
        <v>19</v>
      </c>
      <c r="B49" s="344"/>
      <c r="C49" s="125"/>
      <c r="D49" s="141">
        <f>SUM(D50:D55)</f>
        <v>569</v>
      </c>
      <c r="E49" s="141">
        <f>SUM(E50:E55)</f>
        <v>105</v>
      </c>
      <c r="F49" s="181">
        <f>SUM(F50:F55)</f>
        <v>464</v>
      </c>
      <c r="G49" s="139"/>
      <c r="H49" s="185" t="s">
        <v>216</v>
      </c>
      <c r="I49" s="186"/>
      <c r="J49" s="125">
        <v>341</v>
      </c>
      <c r="K49" s="141">
        <f t="shared" si="2"/>
        <v>0</v>
      </c>
      <c r="L49" s="146">
        <v>0</v>
      </c>
      <c r="M49" s="147">
        <v>0</v>
      </c>
    </row>
    <row r="50" spans="1:13" ht="9" customHeight="1" x14ac:dyDescent="0.15">
      <c r="A50" s="338" t="s">
        <v>20</v>
      </c>
      <c r="B50" s="344"/>
      <c r="C50" s="125">
        <v>91</v>
      </c>
      <c r="D50" s="141">
        <f t="shared" ref="D50:D55" si="3">SUM(E50,F50)</f>
        <v>0</v>
      </c>
      <c r="E50" s="146">
        <v>0</v>
      </c>
      <c r="F50" s="147">
        <v>0</v>
      </c>
      <c r="G50" s="139"/>
      <c r="H50" s="338" t="s">
        <v>52</v>
      </c>
      <c r="I50" s="339"/>
      <c r="J50" s="125">
        <v>351</v>
      </c>
      <c r="K50" s="141">
        <f t="shared" si="2"/>
        <v>1</v>
      </c>
      <c r="L50" s="146">
        <v>0</v>
      </c>
      <c r="M50" s="147">
        <v>1</v>
      </c>
    </row>
    <row r="51" spans="1:13" ht="9" customHeight="1" x14ac:dyDescent="0.15">
      <c r="A51" s="338" t="s">
        <v>21</v>
      </c>
      <c r="B51" s="344"/>
      <c r="C51" s="125">
        <v>92</v>
      </c>
      <c r="D51" s="141">
        <f t="shared" si="3"/>
        <v>546</v>
      </c>
      <c r="E51" s="146">
        <v>83</v>
      </c>
      <c r="F51" s="147">
        <v>463</v>
      </c>
      <c r="G51" s="139"/>
      <c r="H51" s="338" t="s">
        <v>53</v>
      </c>
      <c r="I51" s="339"/>
      <c r="J51" s="125">
        <v>361</v>
      </c>
      <c r="K51" s="141">
        <f t="shared" si="2"/>
        <v>2</v>
      </c>
      <c r="L51" s="146">
        <v>0</v>
      </c>
      <c r="M51" s="147">
        <v>2</v>
      </c>
    </row>
    <row r="52" spans="1:13" s="11" customFormat="1" ht="18" customHeight="1" x14ac:dyDescent="0.15">
      <c r="A52" s="338" t="s">
        <v>22</v>
      </c>
      <c r="B52" s="339"/>
      <c r="C52" s="125">
        <v>101</v>
      </c>
      <c r="D52" s="141">
        <f t="shared" si="3"/>
        <v>0</v>
      </c>
      <c r="E52" s="146">
        <v>0</v>
      </c>
      <c r="F52" s="147">
        <v>0</v>
      </c>
      <c r="G52" s="139"/>
      <c r="H52" s="335" t="s">
        <v>101</v>
      </c>
      <c r="I52" s="336"/>
      <c r="J52" s="179">
        <v>371</v>
      </c>
      <c r="K52" s="141">
        <f t="shared" si="2"/>
        <v>1</v>
      </c>
      <c r="L52" s="146">
        <v>1</v>
      </c>
      <c r="M52" s="147">
        <v>0</v>
      </c>
    </row>
    <row r="53" spans="1:13" ht="9" customHeight="1" x14ac:dyDescent="0.15">
      <c r="A53" s="185" t="s">
        <v>23</v>
      </c>
      <c r="B53" s="186"/>
      <c r="C53" s="125">
        <v>111</v>
      </c>
      <c r="D53" s="141">
        <f t="shared" si="3"/>
        <v>0</v>
      </c>
      <c r="E53" s="146">
        <v>0</v>
      </c>
      <c r="F53" s="147">
        <v>0</v>
      </c>
      <c r="G53" s="139"/>
      <c r="H53" s="331" t="s">
        <v>54</v>
      </c>
      <c r="I53" s="332"/>
      <c r="J53" s="125"/>
      <c r="K53" s="141">
        <f>SUM(K54:K62)</f>
        <v>258</v>
      </c>
      <c r="L53" s="141">
        <f>SUM(L54:L62)</f>
        <v>6</v>
      </c>
      <c r="M53" s="181">
        <f>SUM(M54:M62)</f>
        <v>252</v>
      </c>
    </row>
    <row r="54" spans="1:13" ht="9" customHeight="1" x14ac:dyDescent="0.15">
      <c r="A54" s="331" t="s">
        <v>93</v>
      </c>
      <c r="B54" s="332"/>
      <c r="C54" s="125">
        <v>112</v>
      </c>
      <c r="D54" s="141">
        <f t="shared" si="3"/>
        <v>23</v>
      </c>
      <c r="E54" s="146">
        <v>22</v>
      </c>
      <c r="F54" s="147">
        <v>1</v>
      </c>
      <c r="G54" s="139"/>
      <c r="H54" s="338" t="s">
        <v>80</v>
      </c>
      <c r="I54" s="339"/>
      <c r="J54" s="125">
        <v>381</v>
      </c>
      <c r="K54" s="141">
        <f t="shared" ref="K54:K62" si="4">SUM(L54,M54)</f>
        <v>0</v>
      </c>
      <c r="L54" s="146">
        <v>0</v>
      </c>
      <c r="M54" s="147">
        <v>0</v>
      </c>
    </row>
    <row r="55" spans="1:13" ht="9" customHeight="1" x14ac:dyDescent="0.15">
      <c r="A55" s="338" t="s">
        <v>24</v>
      </c>
      <c r="B55" s="344"/>
      <c r="C55" s="125">
        <v>121</v>
      </c>
      <c r="D55" s="141">
        <f t="shared" si="3"/>
        <v>0</v>
      </c>
      <c r="E55" s="146">
        <v>0</v>
      </c>
      <c r="F55" s="147">
        <v>0</v>
      </c>
      <c r="G55" s="139"/>
      <c r="H55" s="185" t="s">
        <v>55</v>
      </c>
      <c r="I55" s="186"/>
      <c r="J55" s="125">
        <v>391</v>
      </c>
      <c r="K55" s="141">
        <f t="shared" si="4"/>
        <v>0</v>
      </c>
      <c r="L55" s="146">
        <v>0</v>
      </c>
      <c r="M55" s="147">
        <v>0</v>
      </c>
    </row>
    <row r="56" spans="1:13" ht="9" customHeight="1" x14ac:dyDescent="0.15">
      <c r="A56" s="331" t="s">
        <v>25</v>
      </c>
      <c r="B56" s="332"/>
      <c r="C56" s="125"/>
      <c r="D56" s="141">
        <f>SUM(D57:D66)</f>
        <v>9689</v>
      </c>
      <c r="E56" s="141">
        <f>SUM(E57:E66)</f>
        <v>2</v>
      </c>
      <c r="F56" s="181">
        <f>SUM(F57:F66)</f>
        <v>9687</v>
      </c>
      <c r="G56" s="139"/>
      <c r="H56" s="335" t="s">
        <v>91</v>
      </c>
      <c r="I56" s="336"/>
      <c r="J56" s="179">
        <v>401</v>
      </c>
      <c r="K56" s="141">
        <f t="shared" si="4"/>
        <v>0</v>
      </c>
      <c r="L56" s="146">
        <v>0</v>
      </c>
      <c r="M56" s="147">
        <v>0</v>
      </c>
    </row>
    <row r="57" spans="1:13" ht="9" customHeight="1" x14ac:dyDescent="0.15">
      <c r="A57" s="331" t="s">
        <v>26</v>
      </c>
      <c r="B57" s="332"/>
      <c r="C57" s="125">
        <v>131</v>
      </c>
      <c r="D57" s="141">
        <f t="shared" ref="D57:D66" si="5">SUM(E57,F57)</f>
        <v>0</v>
      </c>
      <c r="E57" s="146">
        <v>0</v>
      </c>
      <c r="F57" s="147">
        <v>0</v>
      </c>
      <c r="G57" s="139"/>
      <c r="H57" s="331" t="s">
        <v>56</v>
      </c>
      <c r="I57" s="332"/>
      <c r="J57" s="125">
        <v>411</v>
      </c>
      <c r="K57" s="141">
        <f t="shared" si="4"/>
        <v>0</v>
      </c>
      <c r="L57" s="146">
        <v>0</v>
      </c>
      <c r="M57" s="147">
        <v>0</v>
      </c>
    </row>
    <row r="58" spans="1:13" ht="9" customHeight="1" x14ac:dyDescent="0.15">
      <c r="A58" s="331" t="s">
        <v>27</v>
      </c>
      <c r="B58" s="332"/>
      <c r="C58" s="125">
        <v>141</v>
      </c>
      <c r="D58" s="141">
        <f t="shared" si="5"/>
        <v>0</v>
      </c>
      <c r="E58" s="146">
        <v>0</v>
      </c>
      <c r="F58" s="147">
        <v>0</v>
      </c>
      <c r="G58" s="139"/>
      <c r="H58" s="335" t="s">
        <v>217</v>
      </c>
      <c r="I58" s="336"/>
      <c r="J58" s="179">
        <v>421</v>
      </c>
      <c r="K58" s="141">
        <f t="shared" si="4"/>
        <v>1</v>
      </c>
      <c r="L58" s="146">
        <v>1</v>
      </c>
      <c r="M58" s="147">
        <v>0</v>
      </c>
    </row>
    <row r="59" spans="1:13" ht="9" customHeight="1" x14ac:dyDescent="0.15">
      <c r="A59" s="331" t="s">
        <v>83</v>
      </c>
      <c r="B59" s="332"/>
      <c r="C59" s="125">
        <v>151</v>
      </c>
      <c r="D59" s="141">
        <f t="shared" si="5"/>
        <v>0</v>
      </c>
      <c r="E59" s="146">
        <v>0</v>
      </c>
      <c r="F59" s="147">
        <v>0</v>
      </c>
      <c r="G59" s="139"/>
      <c r="H59" s="331" t="s">
        <v>57</v>
      </c>
      <c r="I59" s="332"/>
      <c r="J59" s="125">
        <v>422</v>
      </c>
      <c r="K59" s="141">
        <f t="shared" si="4"/>
        <v>136</v>
      </c>
      <c r="L59" s="146">
        <v>4</v>
      </c>
      <c r="M59" s="147">
        <v>132</v>
      </c>
    </row>
    <row r="60" spans="1:13" ht="9" customHeight="1" x14ac:dyDescent="0.15">
      <c r="A60" s="338" t="s">
        <v>84</v>
      </c>
      <c r="B60" s="339"/>
      <c r="C60" s="125">
        <v>161</v>
      </c>
      <c r="D60" s="141">
        <f t="shared" si="5"/>
        <v>9689</v>
      </c>
      <c r="E60" s="146">
        <v>2</v>
      </c>
      <c r="F60" s="147">
        <v>9687</v>
      </c>
      <c r="G60" s="139"/>
      <c r="H60" s="331" t="s">
        <v>58</v>
      </c>
      <c r="I60" s="332"/>
      <c r="J60" s="125">
        <v>423</v>
      </c>
      <c r="K60" s="141">
        <f t="shared" si="4"/>
        <v>120</v>
      </c>
      <c r="L60" s="146">
        <v>0</v>
      </c>
      <c r="M60" s="147">
        <v>120</v>
      </c>
    </row>
    <row r="61" spans="1:13" ht="9" customHeight="1" x14ac:dyDescent="0.15">
      <c r="A61" s="331" t="s">
        <v>28</v>
      </c>
      <c r="B61" s="332"/>
      <c r="C61" s="125">
        <v>162</v>
      </c>
      <c r="D61" s="141">
        <f t="shared" si="5"/>
        <v>0</v>
      </c>
      <c r="E61" s="146">
        <v>0</v>
      </c>
      <c r="F61" s="147">
        <v>0</v>
      </c>
      <c r="G61" s="139"/>
      <c r="H61" s="331" t="s">
        <v>244</v>
      </c>
      <c r="I61" s="332"/>
      <c r="J61" s="125">
        <v>424</v>
      </c>
      <c r="K61" s="141">
        <f t="shared" si="4"/>
        <v>0</v>
      </c>
      <c r="L61" s="146">
        <v>0</v>
      </c>
      <c r="M61" s="147">
        <v>0</v>
      </c>
    </row>
    <row r="62" spans="1:13" ht="9" customHeight="1" x14ac:dyDescent="0.15">
      <c r="A62" s="331" t="s">
        <v>29</v>
      </c>
      <c r="B62" s="332"/>
      <c r="C62" s="125">
        <v>171</v>
      </c>
      <c r="D62" s="141">
        <f t="shared" si="5"/>
        <v>0</v>
      </c>
      <c r="E62" s="146">
        <v>0</v>
      </c>
      <c r="F62" s="147">
        <v>0</v>
      </c>
      <c r="G62" s="139"/>
      <c r="H62" s="331" t="s">
        <v>87</v>
      </c>
      <c r="I62" s="332"/>
      <c r="J62" s="125">
        <v>425</v>
      </c>
      <c r="K62" s="141">
        <f t="shared" si="4"/>
        <v>1</v>
      </c>
      <c r="L62" s="146">
        <v>1</v>
      </c>
      <c r="M62" s="147">
        <v>0</v>
      </c>
    </row>
    <row r="63" spans="1:13" ht="9" customHeight="1" x14ac:dyDescent="0.15">
      <c r="A63" s="338" t="s">
        <v>30</v>
      </c>
      <c r="B63" s="339"/>
      <c r="C63" s="125">
        <v>181</v>
      </c>
      <c r="D63" s="141">
        <f t="shared" si="5"/>
        <v>0</v>
      </c>
      <c r="E63" s="146">
        <v>0</v>
      </c>
      <c r="F63" s="147">
        <v>0</v>
      </c>
      <c r="G63" s="139"/>
      <c r="H63" s="331" t="s">
        <v>59</v>
      </c>
      <c r="I63" s="332"/>
      <c r="J63" s="125"/>
      <c r="K63" s="141">
        <f>SUM(K64:K71)</f>
        <v>186</v>
      </c>
      <c r="L63" s="141">
        <f>SUM(L64:L71)</f>
        <v>15</v>
      </c>
      <c r="M63" s="181">
        <f>SUM(M64:M71)</f>
        <v>171</v>
      </c>
    </row>
    <row r="64" spans="1:13" ht="9" customHeight="1" x14ac:dyDescent="0.15">
      <c r="A64" s="331" t="s">
        <v>31</v>
      </c>
      <c r="B64" s="332"/>
      <c r="C64" s="125">
        <v>191</v>
      </c>
      <c r="D64" s="141">
        <f t="shared" si="5"/>
        <v>0</v>
      </c>
      <c r="E64" s="146">
        <v>0</v>
      </c>
      <c r="F64" s="147">
        <v>0</v>
      </c>
      <c r="G64" s="139"/>
      <c r="H64" s="331" t="s">
        <v>60</v>
      </c>
      <c r="I64" s="332"/>
      <c r="J64" s="125">
        <v>431</v>
      </c>
      <c r="K64" s="141">
        <f t="shared" ref="K64:K71" si="6">SUM(L64,M64)</f>
        <v>0</v>
      </c>
      <c r="L64" s="146">
        <v>0</v>
      </c>
      <c r="M64" s="147">
        <v>0</v>
      </c>
    </row>
    <row r="65" spans="1:13" ht="9" customHeight="1" x14ac:dyDescent="0.15">
      <c r="A65" s="331" t="s">
        <v>32</v>
      </c>
      <c r="B65" s="332"/>
      <c r="C65" s="125">
        <v>201</v>
      </c>
      <c r="D65" s="141">
        <f t="shared" si="5"/>
        <v>0</v>
      </c>
      <c r="E65" s="146">
        <v>0</v>
      </c>
      <c r="F65" s="147">
        <v>0</v>
      </c>
      <c r="G65" s="139"/>
      <c r="H65" s="335" t="s">
        <v>218</v>
      </c>
      <c r="I65" s="336"/>
      <c r="J65" s="179">
        <v>441</v>
      </c>
      <c r="K65" s="141">
        <f t="shared" si="6"/>
        <v>0</v>
      </c>
      <c r="L65" s="146">
        <v>0</v>
      </c>
      <c r="M65" s="147">
        <v>0</v>
      </c>
    </row>
    <row r="66" spans="1:13" ht="18" customHeight="1" x14ac:dyDescent="0.15">
      <c r="A66" s="185" t="s">
        <v>219</v>
      </c>
      <c r="B66" s="186"/>
      <c r="C66" s="125">
        <v>211</v>
      </c>
      <c r="D66" s="141">
        <f t="shared" si="5"/>
        <v>0</v>
      </c>
      <c r="E66" s="146">
        <v>0</v>
      </c>
      <c r="F66" s="147">
        <v>0</v>
      </c>
      <c r="G66" s="139"/>
      <c r="H66" s="335" t="s">
        <v>222</v>
      </c>
      <c r="I66" s="336"/>
      <c r="J66" s="179">
        <v>442</v>
      </c>
      <c r="K66" s="141">
        <f t="shared" si="6"/>
        <v>0</v>
      </c>
      <c r="L66" s="146">
        <v>0</v>
      </c>
      <c r="M66" s="147">
        <v>0</v>
      </c>
    </row>
    <row r="67" spans="1:13" s="11" customFormat="1" ht="9" customHeight="1" x14ac:dyDescent="0.15">
      <c r="A67" s="185" t="s">
        <v>103</v>
      </c>
      <c r="B67" s="186"/>
      <c r="C67" s="125"/>
      <c r="D67" s="141">
        <f>SUM(D68:D80,K35:K36)</f>
        <v>1554</v>
      </c>
      <c r="E67" s="141">
        <f>SUM(E68:E80,L35:L36)</f>
        <v>616</v>
      </c>
      <c r="F67" s="181">
        <f>SUM(F68:F80,M35:M36)</f>
        <v>938</v>
      </c>
      <c r="G67" s="139"/>
      <c r="H67" s="338" t="s">
        <v>61</v>
      </c>
      <c r="I67" s="339"/>
      <c r="J67" s="125">
        <v>443</v>
      </c>
      <c r="K67" s="141">
        <f t="shared" si="6"/>
        <v>1</v>
      </c>
      <c r="L67" s="146">
        <v>0</v>
      </c>
      <c r="M67" s="147">
        <v>1</v>
      </c>
    </row>
    <row r="68" spans="1:13" ht="9" customHeight="1" x14ac:dyDescent="0.15">
      <c r="A68" s="331" t="s">
        <v>33</v>
      </c>
      <c r="B68" s="332"/>
      <c r="C68" s="125">
        <v>221</v>
      </c>
      <c r="D68" s="141">
        <f t="shared" ref="D68:D80" si="7">SUM(E68,F68)</f>
        <v>0</v>
      </c>
      <c r="E68" s="146">
        <v>0</v>
      </c>
      <c r="F68" s="147">
        <v>0</v>
      </c>
      <c r="G68" s="139"/>
      <c r="H68" s="331" t="s">
        <v>88</v>
      </c>
      <c r="I68" s="332"/>
      <c r="J68" s="125">
        <v>444</v>
      </c>
      <c r="K68" s="141">
        <f t="shared" si="6"/>
        <v>172</v>
      </c>
      <c r="L68" s="146">
        <v>13</v>
      </c>
      <c r="M68" s="147">
        <v>159</v>
      </c>
    </row>
    <row r="69" spans="1:13" ht="9" customHeight="1" x14ac:dyDescent="0.15">
      <c r="A69" s="331" t="s">
        <v>34</v>
      </c>
      <c r="B69" s="332"/>
      <c r="C69" s="125">
        <v>222</v>
      </c>
      <c r="D69" s="141">
        <f t="shared" si="7"/>
        <v>0</v>
      </c>
      <c r="E69" s="146">
        <v>0</v>
      </c>
      <c r="F69" s="147">
        <v>0</v>
      </c>
      <c r="G69" s="139"/>
      <c r="H69" s="338" t="s">
        <v>62</v>
      </c>
      <c r="I69" s="339"/>
      <c r="J69" s="125">
        <v>451</v>
      </c>
      <c r="K69" s="141">
        <f t="shared" si="6"/>
        <v>0</v>
      </c>
      <c r="L69" s="146">
        <v>0</v>
      </c>
      <c r="M69" s="147">
        <v>0</v>
      </c>
    </row>
    <row r="70" spans="1:13" ht="9" customHeight="1" x14ac:dyDescent="0.15">
      <c r="A70" s="338" t="s">
        <v>35</v>
      </c>
      <c r="B70" s="339"/>
      <c r="C70" s="125">
        <v>231</v>
      </c>
      <c r="D70" s="141">
        <f t="shared" si="7"/>
        <v>22</v>
      </c>
      <c r="E70" s="146">
        <v>0</v>
      </c>
      <c r="F70" s="147">
        <v>22</v>
      </c>
      <c r="G70" s="139"/>
      <c r="H70" s="335" t="s">
        <v>220</v>
      </c>
      <c r="I70" s="336"/>
      <c r="J70" s="179">
        <v>461</v>
      </c>
      <c r="K70" s="141">
        <f t="shared" si="6"/>
        <v>11</v>
      </c>
      <c r="L70" s="146">
        <v>0</v>
      </c>
      <c r="M70" s="147">
        <v>11</v>
      </c>
    </row>
    <row r="71" spans="1:13" s="11" customFormat="1" ht="9" customHeight="1" x14ac:dyDescent="0.15">
      <c r="A71" s="338" t="s">
        <v>36</v>
      </c>
      <c r="B71" s="339"/>
      <c r="C71" s="125">
        <v>241</v>
      </c>
      <c r="D71" s="141">
        <f t="shared" si="7"/>
        <v>818</v>
      </c>
      <c r="E71" s="146">
        <v>325</v>
      </c>
      <c r="F71" s="147">
        <v>493</v>
      </c>
      <c r="G71" s="139"/>
      <c r="H71" s="331" t="s">
        <v>89</v>
      </c>
      <c r="I71" s="332"/>
      <c r="J71" s="125">
        <v>471</v>
      </c>
      <c r="K71" s="141">
        <f t="shared" si="6"/>
        <v>2</v>
      </c>
      <c r="L71" s="146">
        <v>2</v>
      </c>
      <c r="M71" s="147"/>
    </row>
    <row r="72" spans="1:13" ht="9" customHeight="1" x14ac:dyDescent="0.15">
      <c r="A72" s="338" t="s">
        <v>37</v>
      </c>
      <c r="B72" s="339"/>
      <c r="C72" s="125">
        <v>251</v>
      </c>
      <c r="D72" s="141">
        <f t="shared" si="7"/>
        <v>0</v>
      </c>
      <c r="E72" s="146">
        <v>0</v>
      </c>
      <c r="F72" s="147">
        <v>0</v>
      </c>
      <c r="G72" s="139"/>
      <c r="H72" s="331" t="s">
        <v>102</v>
      </c>
      <c r="I72" s="332"/>
      <c r="J72" s="125"/>
      <c r="K72" s="141">
        <f>SUM(K73:K79)</f>
        <v>3489</v>
      </c>
      <c r="L72" s="141">
        <f>SUM(L73:L79)</f>
        <v>2442</v>
      </c>
      <c r="M72" s="181">
        <f>SUM(M73:M79)</f>
        <v>1047</v>
      </c>
    </row>
    <row r="73" spans="1:13" ht="9" customHeight="1" x14ac:dyDescent="0.15">
      <c r="A73" s="185" t="s">
        <v>38</v>
      </c>
      <c r="B73" s="186"/>
      <c r="C73" s="125">
        <v>252</v>
      </c>
      <c r="D73" s="141">
        <f t="shared" si="7"/>
        <v>389</v>
      </c>
      <c r="E73" s="146">
        <v>122</v>
      </c>
      <c r="F73" s="147">
        <v>267</v>
      </c>
      <c r="G73" s="139"/>
      <c r="H73" s="338" t="s">
        <v>63</v>
      </c>
      <c r="I73" s="339"/>
      <c r="J73" s="125">
        <v>481</v>
      </c>
      <c r="K73" s="141">
        <f t="shared" ref="K73:K81" si="8">SUM(L73,M73)</f>
        <v>23</v>
      </c>
      <c r="L73" s="146">
        <v>23</v>
      </c>
      <c r="M73" s="147"/>
    </row>
    <row r="74" spans="1:13" ht="9" customHeight="1" x14ac:dyDescent="0.15">
      <c r="A74" s="331" t="s">
        <v>85</v>
      </c>
      <c r="B74" s="332"/>
      <c r="C74" s="125">
        <v>253</v>
      </c>
      <c r="D74" s="141">
        <f t="shared" si="7"/>
        <v>234</v>
      </c>
      <c r="E74" s="146">
        <v>132</v>
      </c>
      <c r="F74" s="147">
        <v>102</v>
      </c>
      <c r="G74" s="139"/>
      <c r="H74" s="333" t="s">
        <v>92</v>
      </c>
      <c r="I74" s="334"/>
      <c r="J74" s="138">
        <v>491</v>
      </c>
      <c r="K74" s="141">
        <f t="shared" si="8"/>
        <v>1145</v>
      </c>
      <c r="L74" s="146">
        <v>1145</v>
      </c>
      <c r="M74" s="147">
        <v>0</v>
      </c>
    </row>
    <row r="75" spans="1:13" ht="9" customHeight="1" x14ac:dyDescent="0.15">
      <c r="A75" s="185" t="s">
        <v>39</v>
      </c>
      <c r="B75" s="186"/>
      <c r="C75" s="125">
        <v>254</v>
      </c>
      <c r="D75" s="141">
        <f t="shared" si="7"/>
        <v>2</v>
      </c>
      <c r="E75" s="146">
        <v>1</v>
      </c>
      <c r="F75" s="147">
        <v>1</v>
      </c>
      <c r="G75" s="139"/>
      <c r="H75" s="335" t="s">
        <v>64</v>
      </c>
      <c r="I75" s="336"/>
      <c r="J75" s="179">
        <v>501</v>
      </c>
      <c r="K75" s="141">
        <f t="shared" si="8"/>
        <v>69</v>
      </c>
      <c r="L75" s="146">
        <v>0</v>
      </c>
      <c r="M75" s="147">
        <v>69</v>
      </c>
    </row>
    <row r="76" spans="1:13" ht="9" customHeight="1" x14ac:dyDescent="0.15">
      <c r="A76" s="185" t="s">
        <v>40</v>
      </c>
      <c r="B76" s="186"/>
      <c r="C76" s="125">
        <v>255</v>
      </c>
      <c r="D76" s="141">
        <f t="shared" si="7"/>
        <v>3</v>
      </c>
      <c r="E76" s="146">
        <v>1</v>
      </c>
      <c r="F76" s="147">
        <v>2</v>
      </c>
      <c r="G76" s="139"/>
      <c r="H76" s="337" t="s">
        <v>78</v>
      </c>
      <c r="I76" s="334"/>
      <c r="J76" s="138">
        <v>511</v>
      </c>
      <c r="K76" s="141">
        <f t="shared" si="8"/>
        <v>0</v>
      </c>
      <c r="L76" s="146">
        <v>0</v>
      </c>
      <c r="M76" s="147">
        <v>0</v>
      </c>
    </row>
    <row r="77" spans="1:13" ht="9" customHeight="1" x14ac:dyDescent="0.15">
      <c r="A77" s="185" t="s">
        <v>86</v>
      </c>
      <c r="B77" s="186"/>
      <c r="C77" s="125">
        <v>256</v>
      </c>
      <c r="D77" s="141">
        <f t="shared" si="7"/>
        <v>0</v>
      </c>
      <c r="E77" s="146">
        <v>0</v>
      </c>
      <c r="F77" s="147">
        <v>0</v>
      </c>
      <c r="G77" s="139"/>
      <c r="H77" s="331" t="s">
        <v>65</v>
      </c>
      <c r="I77" s="332"/>
      <c r="J77" s="125">
        <v>512</v>
      </c>
      <c r="K77" s="141">
        <f t="shared" si="8"/>
        <v>0</v>
      </c>
      <c r="L77" s="146">
        <v>0</v>
      </c>
      <c r="M77" s="147">
        <v>0</v>
      </c>
    </row>
    <row r="78" spans="1:13" ht="9" customHeight="1" x14ac:dyDescent="0.15">
      <c r="A78" s="338" t="s">
        <v>41</v>
      </c>
      <c r="B78" s="339"/>
      <c r="C78" s="125">
        <v>261</v>
      </c>
      <c r="D78" s="141">
        <f t="shared" si="7"/>
        <v>82</v>
      </c>
      <c r="E78" s="146">
        <v>32</v>
      </c>
      <c r="F78" s="147">
        <v>50</v>
      </c>
      <c r="G78" s="139"/>
      <c r="H78" s="338" t="s">
        <v>66</v>
      </c>
      <c r="I78" s="339"/>
      <c r="J78" s="125">
        <v>521</v>
      </c>
      <c r="K78" s="141">
        <f t="shared" si="8"/>
        <v>1081</v>
      </c>
      <c r="L78" s="146">
        <v>942</v>
      </c>
      <c r="M78" s="147">
        <v>139</v>
      </c>
    </row>
    <row r="79" spans="1:13" ht="9" customHeight="1" x14ac:dyDescent="0.15">
      <c r="A79" s="338" t="s">
        <v>42</v>
      </c>
      <c r="B79" s="339"/>
      <c r="C79" s="125">
        <v>262</v>
      </c>
      <c r="D79" s="141">
        <f t="shared" si="7"/>
        <v>4</v>
      </c>
      <c r="E79" s="146">
        <v>3</v>
      </c>
      <c r="F79" s="147">
        <v>1</v>
      </c>
      <c r="G79" s="139"/>
      <c r="H79" s="338" t="s">
        <v>67</v>
      </c>
      <c r="I79" s="339"/>
      <c r="J79" s="125">
        <v>531</v>
      </c>
      <c r="K79" s="141">
        <f t="shared" si="8"/>
        <v>1171</v>
      </c>
      <c r="L79" s="146">
        <v>332</v>
      </c>
      <c r="M79" s="147">
        <v>839</v>
      </c>
    </row>
    <row r="80" spans="1:13" ht="9" customHeight="1" x14ac:dyDescent="0.15">
      <c r="A80" s="342" t="s">
        <v>68</v>
      </c>
      <c r="B80" s="343"/>
      <c r="C80" s="180">
        <v>263</v>
      </c>
      <c r="D80" s="143">
        <f t="shared" si="7"/>
        <v>0</v>
      </c>
      <c r="E80" s="142">
        <v>0</v>
      </c>
      <c r="F80" s="144">
        <v>0</v>
      </c>
      <c r="G80" s="171"/>
      <c r="H80" s="122" t="s">
        <v>99</v>
      </c>
      <c r="I80" s="123"/>
      <c r="J80" s="126">
        <v>541</v>
      </c>
      <c r="K80" s="142">
        <f t="shared" si="8"/>
        <v>2862</v>
      </c>
      <c r="L80" s="175">
        <v>12</v>
      </c>
      <c r="M80" s="145">
        <v>2850</v>
      </c>
    </row>
    <row r="81" spans="1:13" ht="9" customHeight="1" x14ac:dyDescent="0.15">
      <c r="A81" s="162"/>
      <c r="B81" s="162"/>
      <c r="C81" s="162"/>
      <c r="D81" s="162"/>
      <c r="E81" s="162"/>
      <c r="F81" s="162"/>
      <c r="G81" s="139"/>
      <c r="H81" s="340" t="s">
        <v>221</v>
      </c>
      <c r="I81" s="341"/>
      <c r="J81" s="126"/>
      <c r="K81" s="142">
        <f t="shared" si="8"/>
        <v>0</v>
      </c>
      <c r="L81" s="142">
        <v>0</v>
      </c>
      <c r="M81" s="145">
        <v>0</v>
      </c>
    </row>
    <row r="82" spans="1:13" ht="15.6" customHeight="1" x14ac:dyDescent="0.15">
      <c r="D82" s="9"/>
      <c r="E82" s="9"/>
      <c r="F82" s="9"/>
    </row>
    <row r="83" spans="1:13" ht="15.6" customHeight="1" x14ac:dyDescent="0.15">
      <c r="D83" s="9"/>
      <c r="E83" s="9"/>
      <c r="F83" s="9"/>
    </row>
    <row r="84" spans="1:13" ht="15.6" customHeight="1" x14ac:dyDescent="0.15">
      <c r="D84" s="9"/>
      <c r="E84" s="9"/>
      <c r="F84" s="9"/>
    </row>
    <row r="85" spans="1:13" ht="15.6" customHeight="1" x14ac:dyDescent="0.15">
      <c r="D85" s="9"/>
      <c r="E85" s="9"/>
      <c r="F85" s="9"/>
    </row>
    <row r="86" spans="1:13" ht="15.6" customHeight="1" x14ac:dyDescent="0.15">
      <c r="D86" s="9"/>
      <c r="E86" s="9"/>
      <c r="F86" s="9"/>
    </row>
    <row r="87" spans="1:13" ht="15.6" customHeight="1" x14ac:dyDescent="0.15">
      <c r="D87" s="9"/>
      <c r="E87" s="9"/>
      <c r="F87" s="9"/>
    </row>
    <row r="88" spans="1:13" ht="15.6" customHeight="1" x14ac:dyDescent="0.15">
      <c r="D88" s="9"/>
      <c r="E88" s="9"/>
      <c r="F88" s="9"/>
    </row>
    <row r="89" spans="1:13" ht="15.6" customHeight="1" x14ac:dyDescent="0.15">
      <c r="D89" s="9"/>
      <c r="E89" s="9"/>
      <c r="F89" s="9"/>
    </row>
    <row r="90" spans="1:13" ht="15.6" customHeight="1" x14ac:dyDescent="0.15">
      <c r="D90" s="9"/>
      <c r="E90" s="9"/>
      <c r="F90" s="9"/>
    </row>
    <row r="91" spans="1:13" ht="15.6" customHeight="1" x14ac:dyDescent="0.15">
      <c r="D91" s="9"/>
      <c r="E91" s="9"/>
      <c r="F91" s="9"/>
    </row>
    <row r="92" spans="1:13" ht="15.6" customHeight="1" x14ac:dyDescent="0.15">
      <c r="D92" s="9"/>
      <c r="E92" s="9"/>
      <c r="F92" s="9"/>
    </row>
    <row r="93" spans="1:13" ht="15.6" customHeight="1" x14ac:dyDescent="0.15">
      <c r="D93" s="9"/>
      <c r="E93" s="9"/>
      <c r="F93" s="9"/>
    </row>
    <row r="94" spans="1:13" ht="15.6" customHeight="1" x14ac:dyDescent="0.15">
      <c r="D94" s="9"/>
      <c r="E94" s="9"/>
      <c r="F94" s="9"/>
    </row>
    <row r="95" spans="1:13" ht="15.6" customHeight="1" x14ac:dyDescent="0.15">
      <c r="D95" s="9"/>
      <c r="E95" s="9"/>
      <c r="F95" s="9"/>
    </row>
    <row r="96" spans="1:13" ht="15.6" customHeight="1" x14ac:dyDescent="0.15">
      <c r="D96" s="9"/>
      <c r="E96" s="9"/>
      <c r="F96" s="9"/>
    </row>
    <row r="97" spans="4:6" ht="15.6" customHeight="1" x14ac:dyDescent="0.15">
      <c r="D97" s="9"/>
      <c r="E97" s="9"/>
      <c r="F97" s="9"/>
    </row>
    <row r="98" spans="4:6" ht="21" customHeight="1" x14ac:dyDescent="0.15">
      <c r="D98" s="9"/>
      <c r="E98" s="9"/>
      <c r="F98" s="9"/>
    </row>
    <row r="99" spans="4:6" ht="15.6" customHeight="1" x14ac:dyDescent="0.15">
      <c r="D99" s="9"/>
      <c r="E99" s="9"/>
      <c r="F99" s="9"/>
    </row>
    <row r="100" spans="4:6" ht="15.6" customHeight="1" x14ac:dyDescent="0.15">
      <c r="D100" s="9"/>
      <c r="E100" s="9"/>
      <c r="F100" s="9"/>
    </row>
    <row r="101" spans="4:6" ht="15.6" customHeight="1" x14ac:dyDescent="0.15">
      <c r="D101" s="9"/>
      <c r="E101" s="9"/>
      <c r="F101" s="9"/>
    </row>
    <row r="102" spans="4:6" ht="15.6" customHeight="1" x14ac:dyDescent="0.15">
      <c r="D102" s="9"/>
      <c r="E102" s="9"/>
      <c r="F102" s="9"/>
    </row>
    <row r="103" spans="4:6" ht="15.6" customHeight="1" x14ac:dyDescent="0.15">
      <c r="D103" s="9"/>
      <c r="E103" s="9"/>
      <c r="F103" s="9"/>
    </row>
    <row r="104" spans="4:6" ht="15.6" customHeight="1" x14ac:dyDescent="0.15">
      <c r="D104" s="9"/>
      <c r="E104" s="9"/>
      <c r="F104" s="9"/>
    </row>
    <row r="105" spans="4:6" ht="15.6" customHeight="1" x14ac:dyDescent="0.15">
      <c r="D105" s="9"/>
      <c r="E105" s="9"/>
      <c r="F105" s="9"/>
    </row>
    <row r="106" spans="4:6" ht="15.6" customHeight="1" x14ac:dyDescent="0.15">
      <c r="D106" s="9"/>
      <c r="E106" s="9"/>
      <c r="F106" s="9"/>
    </row>
    <row r="107" spans="4:6" ht="15.6" customHeight="1" x14ac:dyDescent="0.15">
      <c r="D107" s="9"/>
      <c r="E107" s="9"/>
      <c r="F107" s="9"/>
    </row>
    <row r="108" spans="4:6" ht="15.6" customHeight="1" x14ac:dyDescent="0.15">
      <c r="D108" s="9"/>
      <c r="E108" s="9"/>
      <c r="F108" s="9"/>
    </row>
    <row r="109" spans="4:6" ht="15.6" customHeight="1" x14ac:dyDescent="0.15">
      <c r="D109" s="9"/>
      <c r="E109" s="9"/>
      <c r="F109" s="9"/>
    </row>
    <row r="110" spans="4:6" ht="15.6" customHeight="1" x14ac:dyDescent="0.15">
      <c r="D110" s="9"/>
      <c r="E110" s="9"/>
      <c r="F110" s="9"/>
    </row>
    <row r="111" spans="4:6" ht="15.6" customHeight="1" x14ac:dyDescent="0.15">
      <c r="D111" s="9"/>
      <c r="E111" s="9"/>
      <c r="F111" s="9"/>
    </row>
    <row r="112" spans="4:6" ht="15.6" customHeight="1" x14ac:dyDescent="0.15">
      <c r="D112" s="9"/>
      <c r="E112" s="9"/>
      <c r="F112" s="9"/>
    </row>
    <row r="113" spans="4:6" ht="15.6" customHeight="1" x14ac:dyDescent="0.15">
      <c r="D113" s="9"/>
      <c r="E113" s="9"/>
      <c r="F113" s="9"/>
    </row>
    <row r="114" spans="4:6" ht="15.6" customHeight="1" x14ac:dyDescent="0.15">
      <c r="D114" s="9"/>
      <c r="E114" s="9"/>
      <c r="F114" s="9"/>
    </row>
    <row r="115" spans="4:6" ht="15.6" customHeight="1" x14ac:dyDescent="0.15">
      <c r="D115" s="9"/>
      <c r="E115" s="9"/>
      <c r="F115" s="9"/>
    </row>
    <row r="116" spans="4:6" ht="15.6" customHeight="1" x14ac:dyDescent="0.15">
      <c r="D116" s="9"/>
      <c r="E116" s="9"/>
      <c r="F116" s="9"/>
    </row>
    <row r="117" spans="4:6" ht="20.25" customHeight="1" x14ac:dyDescent="0.15">
      <c r="D117" s="9"/>
      <c r="E117" s="9"/>
      <c r="F117" s="9"/>
    </row>
    <row r="118" spans="4:6" ht="15.6" customHeight="1" x14ac:dyDescent="0.15">
      <c r="D118" s="9"/>
      <c r="E118" s="9"/>
      <c r="F118" s="9"/>
    </row>
    <row r="119" spans="4:6" ht="15.6" customHeight="1" x14ac:dyDescent="0.15">
      <c r="D119" s="9"/>
      <c r="E119" s="9"/>
      <c r="F119" s="9"/>
    </row>
    <row r="120" spans="4:6" ht="15.6" customHeight="1" x14ac:dyDescent="0.15">
      <c r="D120" s="9"/>
      <c r="E120" s="9"/>
      <c r="F120" s="9"/>
    </row>
    <row r="121" spans="4:6" ht="15.6" customHeight="1" x14ac:dyDescent="0.15">
      <c r="D121" s="9"/>
      <c r="E121" s="9"/>
      <c r="F121" s="9"/>
    </row>
    <row r="122" spans="4:6" ht="15.6" customHeight="1" x14ac:dyDescent="0.15">
      <c r="D122" s="9"/>
      <c r="E122" s="9"/>
      <c r="F122" s="9"/>
    </row>
    <row r="123" spans="4:6" ht="15.6" customHeight="1" x14ac:dyDescent="0.15">
      <c r="D123" s="9"/>
      <c r="E123" s="9"/>
      <c r="F123" s="9"/>
    </row>
    <row r="124" spans="4:6" ht="15.6" customHeight="1" x14ac:dyDescent="0.15">
      <c r="D124" s="9"/>
      <c r="E124" s="9"/>
      <c r="F124" s="9"/>
    </row>
    <row r="125" spans="4:6" ht="15.6" customHeight="1" x14ac:dyDescent="0.15">
      <c r="D125" s="9"/>
      <c r="E125" s="9"/>
      <c r="F125" s="9"/>
    </row>
    <row r="126" spans="4:6" ht="15.6" customHeight="1" x14ac:dyDescent="0.15">
      <c r="D126" s="9"/>
      <c r="E126" s="9"/>
      <c r="F126" s="9"/>
    </row>
    <row r="127" spans="4:6" ht="15.6" customHeight="1" x14ac:dyDescent="0.15">
      <c r="D127" s="9"/>
      <c r="E127" s="9"/>
      <c r="F127" s="9"/>
    </row>
  </sheetData>
  <mergeCells count="112">
    <mergeCell ref="H70:I70"/>
    <mergeCell ref="H74:I74"/>
    <mergeCell ref="H69:I69"/>
    <mergeCell ref="H61:I61"/>
    <mergeCell ref="H64:I64"/>
    <mergeCell ref="H65:I65"/>
    <mergeCell ref="H73:I73"/>
    <mergeCell ref="H72:I72"/>
    <mergeCell ref="H81:I81"/>
    <mergeCell ref="H77:I77"/>
    <mergeCell ref="H56:I56"/>
    <mergeCell ref="A50:B50"/>
    <mergeCell ref="A51:B51"/>
    <mergeCell ref="H54:I54"/>
    <mergeCell ref="H79:I79"/>
    <mergeCell ref="H71:I71"/>
    <mergeCell ref="H62:I62"/>
    <mergeCell ref="H63:I63"/>
    <mergeCell ref="A54:B54"/>
    <mergeCell ref="A68:B68"/>
    <mergeCell ref="A74:B74"/>
    <mergeCell ref="A78:B78"/>
    <mergeCell ref="H78:I78"/>
    <mergeCell ref="A70:B70"/>
    <mergeCell ref="H66:I66"/>
    <mergeCell ref="A62:B62"/>
    <mergeCell ref="A64:B64"/>
    <mergeCell ref="A61:B61"/>
    <mergeCell ref="H60:I60"/>
    <mergeCell ref="A59:B59"/>
    <mergeCell ref="A58:B58"/>
    <mergeCell ref="A57:B57"/>
    <mergeCell ref="H67:I67"/>
    <mergeCell ref="A63:B63"/>
    <mergeCell ref="A80:B80"/>
    <mergeCell ref="A79:B79"/>
    <mergeCell ref="H76:I76"/>
    <mergeCell ref="H75:I75"/>
    <mergeCell ref="A37:B37"/>
    <mergeCell ref="A56:B56"/>
    <mergeCell ref="H42:I42"/>
    <mergeCell ref="A71:B71"/>
    <mergeCell ref="A60:B60"/>
    <mergeCell ref="A72:B72"/>
    <mergeCell ref="A69:B69"/>
    <mergeCell ref="A65:B65"/>
    <mergeCell ref="A44:B44"/>
    <mergeCell ref="A46:B46"/>
    <mergeCell ref="H59:I59"/>
    <mergeCell ref="H58:I58"/>
    <mergeCell ref="A38:B38"/>
    <mergeCell ref="A39:B39"/>
    <mergeCell ref="H57:I57"/>
    <mergeCell ref="H68:I68"/>
    <mergeCell ref="H39:I39"/>
    <mergeCell ref="A49:B49"/>
    <mergeCell ref="H53:I53"/>
    <mergeCell ref="A48:B48"/>
    <mergeCell ref="A41:B41"/>
    <mergeCell ref="A45:B45"/>
    <mergeCell ref="H40:I40"/>
    <mergeCell ref="A55:B55"/>
    <mergeCell ref="A35:B35"/>
    <mergeCell ref="H36:I36"/>
    <mergeCell ref="H37:I37"/>
    <mergeCell ref="H38:I38"/>
    <mergeCell ref="H41:I41"/>
    <mergeCell ref="H43:I43"/>
    <mergeCell ref="H52:I52"/>
    <mergeCell ref="A52:B52"/>
    <mergeCell ref="H50:I50"/>
    <mergeCell ref="H51:I51"/>
    <mergeCell ref="A47:B47"/>
    <mergeCell ref="H44:I44"/>
    <mergeCell ref="H48:I48"/>
    <mergeCell ref="H35:I35"/>
    <mergeCell ref="A1:G1"/>
    <mergeCell ref="A3:E3"/>
    <mergeCell ref="A6:D6"/>
    <mergeCell ref="A10:B10"/>
    <mergeCell ref="A29:B31"/>
    <mergeCell ref="J28:K28"/>
    <mergeCell ref="A20:B22"/>
    <mergeCell ref="B17:B19"/>
    <mergeCell ref="A11:B13"/>
    <mergeCell ref="H6:J6"/>
    <mergeCell ref="J12:K12"/>
    <mergeCell ref="J13:K13"/>
    <mergeCell ref="J11:K11"/>
    <mergeCell ref="H22:H24"/>
    <mergeCell ref="A23:B25"/>
    <mergeCell ref="A26:B28"/>
    <mergeCell ref="J10:K10"/>
    <mergeCell ref="A34:B34"/>
    <mergeCell ref="A14:A19"/>
    <mergeCell ref="J25:K25"/>
    <mergeCell ref="J26:K26"/>
    <mergeCell ref="H20:K20"/>
    <mergeCell ref="J21:K21"/>
    <mergeCell ref="B14:B16"/>
    <mergeCell ref="C10:D10"/>
    <mergeCell ref="H11:H13"/>
    <mergeCell ref="J27:K27"/>
    <mergeCell ref="J24:K24"/>
    <mergeCell ref="H34:I34"/>
    <mergeCell ref="H28:H30"/>
    <mergeCell ref="H25:H27"/>
    <mergeCell ref="J23:K23"/>
    <mergeCell ref="J22:K22"/>
    <mergeCell ref="J29:K29"/>
    <mergeCell ref="J30:K30"/>
    <mergeCell ref="A33:E33"/>
  </mergeCells>
  <phoneticPr fontId="2"/>
  <pageMargins left="0.78740157480314965" right="0.78740157480314965" top="0.39370078740157483" bottom="0.39370078740157483" header="0.51181102362204722" footer="0.19685039370078741"/>
  <pageSetup paperSize="9" firstPageNumber="437" orientation="portrait" useFirstPageNumber="1" horizontalDpi="300" verticalDpi="300" r:id="rId1"/>
  <headerFooter scaleWithDoc="0" alignWithMargins="0">
    <oddFooter>&amp;C- &amp;[437 -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7"/>
  <sheetViews>
    <sheetView zoomScale="200" zoomScaleNormal="200" zoomScaleSheetLayoutView="145" workbookViewId="0">
      <selection sqref="A1:V119"/>
    </sheetView>
  </sheetViews>
  <sheetFormatPr defaultColWidth="8.625" defaultRowHeight="15.6" customHeight="1" x14ac:dyDescent="0.15"/>
  <cols>
    <col min="1" max="1" width="6.5" style="1" customWidth="1"/>
    <col min="2" max="2" width="8.625" style="1" customWidth="1"/>
    <col min="3" max="3" width="3.375" style="1" customWidth="1"/>
    <col min="4" max="4" width="7.5" style="3" customWidth="1"/>
    <col min="5" max="5" width="8.625" style="3" customWidth="1"/>
    <col min="6" max="6" width="7.5" style="3" customWidth="1"/>
    <col min="7" max="7" width="1.75" style="1" customWidth="1"/>
    <col min="8" max="8" width="6.625" style="1" customWidth="1"/>
    <col min="9" max="9" width="8.625" style="1" customWidth="1"/>
    <col min="10" max="10" width="3.25" style="1" customWidth="1"/>
    <col min="11" max="11" width="7.5" style="1" customWidth="1"/>
    <col min="12" max="12" width="9.125" style="1" customWidth="1"/>
    <col min="13" max="13" width="7.5" style="1" customWidth="1"/>
    <col min="14" max="16384" width="8.625" style="1"/>
  </cols>
  <sheetData>
    <row r="1" spans="1:13" ht="24.95" customHeight="1" x14ac:dyDescent="0.15">
      <c r="A1" s="393"/>
      <c r="B1" s="393"/>
      <c r="C1" s="393"/>
      <c r="D1" s="393"/>
      <c r="E1" s="393"/>
      <c r="F1" s="393"/>
      <c r="G1" s="393"/>
    </row>
    <row r="2" spans="1:13" ht="3.95" customHeight="1" x14ac:dyDescent="0.15">
      <c r="A2" s="262"/>
      <c r="B2" s="262"/>
      <c r="C2" s="262"/>
      <c r="D2" s="262"/>
      <c r="E2" s="262"/>
      <c r="F2" s="262"/>
      <c r="G2" s="262"/>
    </row>
    <row r="3" spans="1:13" s="7" customFormat="1" ht="19.5" customHeight="1" x14ac:dyDescent="0.15">
      <c r="A3" s="379" t="s">
        <v>279</v>
      </c>
      <c r="B3" s="379"/>
      <c r="C3" s="379"/>
      <c r="D3" s="379"/>
      <c r="E3" s="379"/>
      <c r="F3" s="5"/>
      <c r="G3" s="6"/>
    </row>
    <row r="4" spans="1:13" s="7" customFormat="1" ht="3.95" customHeight="1" x14ac:dyDescent="0.15">
      <c r="A4" s="261"/>
      <c r="B4" s="261"/>
      <c r="C4" s="261"/>
      <c r="D4" s="261"/>
      <c r="E4" s="261"/>
      <c r="F4" s="5"/>
      <c r="G4" s="6"/>
    </row>
    <row r="5" spans="1:13" ht="9.6" customHeight="1" x14ac:dyDescent="0.15">
      <c r="A5" s="127"/>
      <c r="B5" s="127"/>
      <c r="C5" s="127"/>
      <c r="D5" s="128"/>
      <c r="E5" s="128" t="s">
        <v>270</v>
      </c>
      <c r="F5" s="128"/>
      <c r="G5" s="128"/>
      <c r="H5" s="127"/>
      <c r="I5" s="127"/>
      <c r="J5" s="127"/>
      <c r="K5" s="128"/>
      <c r="L5" s="128" t="s">
        <v>270</v>
      </c>
      <c r="M5" s="139"/>
    </row>
    <row r="6" spans="1:13" ht="10.5" customHeight="1" x14ac:dyDescent="0.15">
      <c r="A6" s="380" t="s">
        <v>94</v>
      </c>
      <c r="B6" s="380"/>
      <c r="C6" s="380"/>
      <c r="D6" s="380"/>
      <c r="E6" s="128" t="s">
        <v>269</v>
      </c>
      <c r="F6" s="128"/>
      <c r="G6" s="128"/>
      <c r="H6" s="381" t="s">
        <v>95</v>
      </c>
      <c r="I6" s="381"/>
      <c r="J6" s="382"/>
      <c r="K6" s="127"/>
      <c r="L6" s="128" t="s">
        <v>269</v>
      </c>
      <c r="M6" s="139"/>
    </row>
    <row r="7" spans="1:13" ht="9.6" customHeight="1" x14ac:dyDescent="0.15">
      <c r="A7" s="127"/>
      <c r="B7" s="127"/>
      <c r="C7" s="127"/>
      <c r="D7" s="128"/>
      <c r="E7" s="128" t="s">
        <v>104</v>
      </c>
      <c r="F7" s="128"/>
      <c r="G7" s="128"/>
      <c r="H7" s="127"/>
      <c r="I7" s="127"/>
      <c r="J7" s="127"/>
      <c r="K7" s="128"/>
      <c r="L7" s="128" t="s">
        <v>104</v>
      </c>
      <c r="M7" s="139"/>
    </row>
    <row r="8" spans="1:13" ht="9.6" customHeight="1" x14ac:dyDescent="0.15">
      <c r="A8" s="127"/>
      <c r="B8" s="127"/>
      <c r="C8" s="127"/>
      <c r="D8" s="128" t="s">
        <v>237</v>
      </c>
      <c r="E8" s="128" t="s">
        <v>105</v>
      </c>
      <c r="F8" s="128"/>
      <c r="G8" s="128"/>
      <c r="H8" s="127"/>
      <c r="I8" s="127"/>
      <c r="J8" s="127"/>
      <c r="K8" s="128"/>
      <c r="L8" s="128" t="s">
        <v>77</v>
      </c>
      <c r="M8" s="139"/>
    </row>
    <row r="9" spans="1:13" ht="9.6" customHeight="1" x14ac:dyDescent="0.15">
      <c r="A9" s="160"/>
      <c r="B9" s="129"/>
      <c r="C9" s="129"/>
      <c r="D9" s="128"/>
      <c r="E9" s="128"/>
      <c r="F9" s="128"/>
      <c r="G9" s="128"/>
      <c r="H9" s="139"/>
      <c r="I9" s="139"/>
      <c r="J9" s="139"/>
      <c r="K9" s="128"/>
      <c r="L9" s="128"/>
      <c r="M9" s="139"/>
    </row>
    <row r="10" spans="1:13" ht="9.6" customHeight="1" x14ac:dyDescent="0.15">
      <c r="A10" s="383" t="s">
        <v>72</v>
      </c>
      <c r="B10" s="384"/>
      <c r="C10" s="372" t="s">
        <v>7</v>
      </c>
      <c r="D10" s="373"/>
      <c r="E10" s="130" t="s">
        <v>0</v>
      </c>
      <c r="F10" s="163"/>
      <c r="G10" s="128"/>
      <c r="H10" s="131" t="s">
        <v>12</v>
      </c>
      <c r="I10" s="130" t="s">
        <v>11</v>
      </c>
      <c r="J10" s="372" t="s">
        <v>8</v>
      </c>
      <c r="K10" s="373"/>
      <c r="L10" s="130" t="s">
        <v>9</v>
      </c>
      <c r="M10" s="139"/>
    </row>
    <row r="11" spans="1:13" ht="9.6" customHeight="1" x14ac:dyDescent="0.15">
      <c r="A11" s="385" t="s">
        <v>73</v>
      </c>
      <c r="B11" s="386"/>
      <c r="C11" s="132"/>
      <c r="D11" s="265">
        <f>SUM(D14,D17,D20,D23,D26,D29)</f>
        <v>8198</v>
      </c>
      <c r="E11" s="167">
        <f>SUM(E14,E17,E20,E23,E26,E29)</f>
        <v>926065</v>
      </c>
      <c r="F11" s="161"/>
      <c r="G11" s="128"/>
      <c r="H11" s="367" t="s">
        <v>10</v>
      </c>
      <c r="I11" s="170">
        <f t="shared" ref="I11:I16" si="0">SUM(J11:L11)</f>
        <v>62870</v>
      </c>
      <c r="J11" s="398">
        <v>31418</v>
      </c>
      <c r="K11" s="399"/>
      <c r="L11" s="226">
        <v>31452</v>
      </c>
      <c r="M11" s="139"/>
    </row>
    <row r="12" spans="1:13" ht="9.6" customHeight="1" x14ac:dyDescent="0.15">
      <c r="A12" s="356"/>
      <c r="B12" s="357"/>
      <c r="C12" s="133"/>
      <c r="D12" s="265">
        <f>SUM(D15,D18,D21,D24,D27,D30)</f>
        <v>8783</v>
      </c>
      <c r="E12" s="170">
        <f>SUM(E15,E18,E21,E24,E27,E30)</f>
        <v>1414792</v>
      </c>
      <c r="F12" s="161"/>
      <c r="G12" s="128"/>
      <c r="H12" s="368"/>
      <c r="I12" s="168">
        <f t="shared" si="0"/>
        <v>123734</v>
      </c>
      <c r="J12" s="396">
        <v>61736</v>
      </c>
      <c r="K12" s="397"/>
      <c r="L12" s="170">
        <v>61998</v>
      </c>
      <c r="M12" s="139"/>
    </row>
    <row r="13" spans="1:13" ht="9.6" customHeight="1" x14ac:dyDescent="0.15">
      <c r="A13" s="356"/>
      <c r="B13" s="357"/>
      <c r="C13" s="133"/>
      <c r="D13" s="264">
        <f>SUM(D11-D12)</f>
        <v>-585</v>
      </c>
      <c r="E13" s="170">
        <f>SUM(E11-E12)</f>
        <v>-488727</v>
      </c>
      <c r="F13" s="161"/>
      <c r="G13" s="128"/>
      <c r="H13" s="369"/>
      <c r="I13" s="164">
        <f t="shared" si="0"/>
        <v>-60864</v>
      </c>
      <c r="J13" s="410">
        <f>SUM(J11-J12)</f>
        <v>-30318</v>
      </c>
      <c r="K13" s="411"/>
      <c r="L13" s="176">
        <f>SUM(L11-L12)</f>
        <v>-30546</v>
      </c>
      <c r="M13" s="139"/>
    </row>
    <row r="14" spans="1:13" ht="9.6" customHeight="1" x14ac:dyDescent="0.15">
      <c r="A14" s="356" t="s">
        <v>3</v>
      </c>
      <c r="B14" s="366" t="s">
        <v>6</v>
      </c>
      <c r="C14" s="135"/>
      <c r="D14" s="264">
        <v>56</v>
      </c>
      <c r="E14" s="170">
        <v>617960</v>
      </c>
      <c r="F14" s="161"/>
      <c r="G14" s="128"/>
      <c r="H14" s="367" t="s">
        <v>248</v>
      </c>
      <c r="I14" s="170">
        <f t="shared" si="0"/>
        <v>0</v>
      </c>
      <c r="J14" s="398">
        <v>0</v>
      </c>
      <c r="K14" s="399"/>
      <c r="L14" s="229">
        <v>0</v>
      </c>
      <c r="M14" s="139"/>
    </row>
    <row r="15" spans="1:13" ht="9.6" customHeight="1" x14ac:dyDescent="0.15">
      <c r="A15" s="356"/>
      <c r="B15" s="366"/>
      <c r="C15" s="135"/>
      <c r="D15" s="264">
        <v>81</v>
      </c>
      <c r="E15" s="170">
        <v>1089485</v>
      </c>
      <c r="F15" s="161"/>
      <c r="G15" s="128"/>
      <c r="H15" s="368"/>
      <c r="I15" s="168">
        <f t="shared" si="0"/>
        <v>212</v>
      </c>
      <c r="J15" s="396">
        <v>106</v>
      </c>
      <c r="K15" s="397"/>
      <c r="L15" s="228">
        <v>106</v>
      </c>
      <c r="M15" s="139"/>
    </row>
    <row r="16" spans="1:13" ht="9.6" customHeight="1" x14ac:dyDescent="0.15">
      <c r="A16" s="356"/>
      <c r="B16" s="366"/>
      <c r="C16" s="135"/>
      <c r="D16" s="264">
        <f>SUM(D14-D15)</f>
        <v>-25</v>
      </c>
      <c r="E16" s="170">
        <f>SUM(E14-E15)</f>
        <v>-471525</v>
      </c>
      <c r="F16" s="161"/>
      <c r="G16" s="128"/>
      <c r="H16" s="369"/>
      <c r="I16" s="164">
        <f t="shared" si="0"/>
        <v>-212</v>
      </c>
      <c r="J16" s="410">
        <f>SUM(L14-L15)</f>
        <v>-106</v>
      </c>
      <c r="K16" s="411"/>
      <c r="L16" s="176">
        <f>SUM(L14-L15)</f>
        <v>-106</v>
      </c>
      <c r="M16" s="139"/>
    </row>
    <row r="17" spans="1:13" ht="9.6" customHeight="1" x14ac:dyDescent="0.15">
      <c r="A17" s="365"/>
      <c r="B17" s="366" t="s">
        <v>5</v>
      </c>
      <c r="C17" s="135"/>
      <c r="D17" s="264">
        <v>372</v>
      </c>
      <c r="E17" s="170">
        <v>156805</v>
      </c>
      <c r="F17" s="161"/>
      <c r="G17" s="128"/>
      <c r="H17" s="139"/>
      <c r="I17" s="139"/>
      <c r="J17" s="139"/>
      <c r="K17" s="128"/>
      <c r="L17" s="128" t="s">
        <v>270</v>
      </c>
      <c r="M17" s="139"/>
    </row>
    <row r="18" spans="1:13" ht="9.6" customHeight="1" x14ac:dyDescent="0.15">
      <c r="A18" s="365"/>
      <c r="B18" s="366"/>
      <c r="C18" s="135"/>
      <c r="D18" s="264">
        <v>357</v>
      </c>
      <c r="E18" s="170">
        <v>149477</v>
      </c>
      <c r="F18" s="161"/>
      <c r="G18" s="128"/>
      <c r="H18" s="139"/>
      <c r="I18" s="139"/>
      <c r="J18" s="139"/>
      <c r="K18" s="128"/>
      <c r="L18" s="128" t="s">
        <v>269</v>
      </c>
      <c r="M18" s="139"/>
    </row>
    <row r="19" spans="1:13" ht="9.6" customHeight="1" x14ac:dyDescent="0.15">
      <c r="A19" s="365"/>
      <c r="B19" s="366"/>
      <c r="C19" s="135"/>
      <c r="D19" s="264">
        <f>SUM(D17-D18)</f>
        <v>15</v>
      </c>
      <c r="E19" s="170">
        <f>SUM(E17-E18)</f>
        <v>7328</v>
      </c>
      <c r="F19" s="161"/>
      <c r="G19" s="128"/>
      <c r="H19" s="139"/>
      <c r="I19" s="139"/>
      <c r="J19" s="139"/>
      <c r="K19" s="128"/>
      <c r="L19" s="128" t="s">
        <v>104</v>
      </c>
      <c r="M19" s="139"/>
    </row>
    <row r="20" spans="1:13" ht="11.1" customHeight="1" x14ac:dyDescent="0.15">
      <c r="A20" s="365" t="s">
        <v>4</v>
      </c>
      <c r="B20" s="357"/>
      <c r="C20" s="133"/>
      <c r="D20" s="264">
        <v>0</v>
      </c>
      <c r="E20" s="170">
        <v>0</v>
      </c>
      <c r="F20" s="161"/>
      <c r="G20" s="128"/>
      <c r="H20" s="371" t="s">
        <v>96</v>
      </c>
      <c r="I20" s="371"/>
      <c r="J20" s="371"/>
      <c r="K20" s="371"/>
      <c r="L20" s="128"/>
      <c r="M20" s="139"/>
    </row>
    <row r="21" spans="1:13" ht="9.6" customHeight="1" x14ac:dyDescent="0.15">
      <c r="A21" s="365"/>
      <c r="B21" s="357"/>
      <c r="C21" s="133"/>
      <c r="D21" s="264">
        <v>0</v>
      </c>
      <c r="E21" s="170">
        <v>0</v>
      </c>
      <c r="F21" s="161"/>
      <c r="G21" s="128"/>
      <c r="H21" s="165"/>
      <c r="I21" s="130" t="s">
        <v>71</v>
      </c>
      <c r="J21" s="372" t="s">
        <v>69</v>
      </c>
      <c r="K21" s="373"/>
      <c r="L21" s="130" t="s">
        <v>70</v>
      </c>
      <c r="M21" s="139"/>
    </row>
    <row r="22" spans="1:13" ht="9.6" customHeight="1" x14ac:dyDescent="0.15">
      <c r="A22" s="365"/>
      <c r="B22" s="357"/>
      <c r="C22" s="133"/>
      <c r="D22" s="264">
        <f>SUM(D20-D21)</f>
        <v>0</v>
      </c>
      <c r="E22" s="170">
        <f>SUM(E20-E21)</f>
        <v>0</v>
      </c>
      <c r="F22" s="161"/>
      <c r="G22" s="128"/>
      <c r="H22" s="374" t="s">
        <v>79</v>
      </c>
      <c r="I22" s="166">
        <f t="shared" ref="I22:I30" si="1">SUM(J22:L22)</f>
        <v>0</v>
      </c>
      <c r="J22" s="400">
        <v>0</v>
      </c>
      <c r="K22" s="401"/>
      <c r="L22" s="166">
        <v>0</v>
      </c>
      <c r="M22" s="139"/>
    </row>
    <row r="23" spans="1:13" ht="9.6" customHeight="1" x14ac:dyDescent="0.15">
      <c r="A23" s="356" t="s">
        <v>74</v>
      </c>
      <c r="B23" s="357"/>
      <c r="C23" s="133"/>
      <c r="D23" s="264">
        <v>4628</v>
      </c>
      <c r="E23" s="170">
        <v>43641</v>
      </c>
      <c r="F23" s="161"/>
      <c r="G23" s="128"/>
      <c r="H23" s="375"/>
      <c r="I23" s="167">
        <f t="shared" si="1"/>
        <v>0</v>
      </c>
      <c r="J23" s="402">
        <v>0</v>
      </c>
      <c r="K23" s="403"/>
      <c r="L23" s="167">
        <v>0</v>
      </c>
      <c r="M23" s="139"/>
    </row>
    <row r="24" spans="1:13" ht="9.6" customHeight="1" x14ac:dyDescent="0.15">
      <c r="A24" s="356"/>
      <c r="B24" s="357"/>
      <c r="C24" s="133"/>
      <c r="D24" s="264">
        <v>4244</v>
      </c>
      <c r="E24" s="170">
        <v>43054</v>
      </c>
      <c r="F24" s="161"/>
      <c r="G24" s="128"/>
      <c r="H24" s="376"/>
      <c r="I24" s="168">
        <f t="shared" si="1"/>
        <v>0</v>
      </c>
      <c r="J24" s="396">
        <f>SUM(J22-J23)</f>
        <v>0</v>
      </c>
      <c r="K24" s="397"/>
      <c r="L24" s="167">
        <f>SUM(L22-L23)</f>
        <v>0</v>
      </c>
      <c r="M24" s="139"/>
    </row>
    <row r="25" spans="1:13" ht="9.6" customHeight="1" x14ac:dyDescent="0.15">
      <c r="A25" s="356"/>
      <c r="B25" s="357"/>
      <c r="C25" s="133"/>
      <c r="D25" s="264">
        <f>SUM(D23-D24)</f>
        <v>384</v>
      </c>
      <c r="E25" s="170">
        <f>SUM(E23-E24)</f>
        <v>587</v>
      </c>
      <c r="F25" s="161"/>
      <c r="G25" s="128"/>
      <c r="H25" s="359" t="s">
        <v>75</v>
      </c>
      <c r="I25" s="170">
        <f t="shared" si="1"/>
        <v>6940</v>
      </c>
      <c r="J25" s="396">
        <v>3470</v>
      </c>
      <c r="K25" s="397"/>
      <c r="L25" s="168">
        <f>J25</f>
        <v>3470</v>
      </c>
      <c r="M25" s="139"/>
    </row>
    <row r="26" spans="1:13" ht="9.6" customHeight="1" x14ac:dyDescent="0.15">
      <c r="A26" s="356" t="s">
        <v>1</v>
      </c>
      <c r="B26" s="357"/>
      <c r="C26" s="169"/>
      <c r="D26" s="264">
        <v>18</v>
      </c>
      <c r="E26" s="170">
        <v>7043</v>
      </c>
      <c r="F26" s="161"/>
      <c r="G26" s="128"/>
      <c r="H26" s="360"/>
      <c r="I26" s="168">
        <f t="shared" si="1"/>
        <v>6756</v>
      </c>
      <c r="J26" s="396">
        <v>3378</v>
      </c>
      <c r="K26" s="397"/>
      <c r="L26" s="168">
        <f>J26</f>
        <v>3378</v>
      </c>
      <c r="M26" s="139"/>
    </row>
    <row r="27" spans="1:13" ht="9.6" customHeight="1" x14ac:dyDescent="0.15">
      <c r="A27" s="356"/>
      <c r="B27" s="357"/>
      <c r="C27" s="133"/>
      <c r="D27" s="264">
        <v>17</v>
      </c>
      <c r="E27" s="170">
        <v>6937</v>
      </c>
      <c r="F27" s="161"/>
      <c r="G27" s="128"/>
      <c r="H27" s="377"/>
      <c r="I27" s="168">
        <f t="shared" si="1"/>
        <v>184</v>
      </c>
      <c r="J27" s="396">
        <f>SUM(J25-J26)</f>
        <v>92</v>
      </c>
      <c r="K27" s="397"/>
      <c r="L27" s="168">
        <f>SUM(L25-L26)</f>
        <v>92</v>
      </c>
      <c r="M27" s="139"/>
    </row>
    <row r="28" spans="1:13" ht="9.6" customHeight="1" x14ac:dyDescent="0.15">
      <c r="A28" s="356"/>
      <c r="B28" s="357"/>
      <c r="C28" s="133"/>
      <c r="D28" s="264">
        <f>SUM(D26-D27)</f>
        <v>1</v>
      </c>
      <c r="E28" s="170">
        <f>SUM(E26-E27)</f>
        <v>106</v>
      </c>
      <c r="F28" s="161"/>
      <c r="G28" s="128"/>
      <c r="H28" s="359" t="s">
        <v>76</v>
      </c>
      <c r="I28" s="168">
        <f t="shared" si="1"/>
        <v>0</v>
      </c>
      <c r="J28" s="396">
        <v>0</v>
      </c>
      <c r="K28" s="397"/>
      <c r="L28" s="168">
        <v>0</v>
      </c>
      <c r="M28" s="139"/>
    </row>
    <row r="29" spans="1:13" ht="9.6" customHeight="1" x14ac:dyDescent="0.15">
      <c r="A29" s="356" t="s">
        <v>2</v>
      </c>
      <c r="B29" s="357"/>
      <c r="C29" s="133"/>
      <c r="D29" s="264">
        <v>3124</v>
      </c>
      <c r="E29" s="170">
        <v>100616</v>
      </c>
      <c r="F29" s="161"/>
      <c r="G29" s="128"/>
      <c r="H29" s="360"/>
      <c r="I29" s="168">
        <f t="shared" si="1"/>
        <v>0</v>
      </c>
      <c r="J29" s="396">
        <v>0</v>
      </c>
      <c r="K29" s="397"/>
      <c r="L29" s="168">
        <v>0</v>
      </c>
      <c r="M29" s="139"/>
    </row>
    <row r="30" spans="1:13" ht="9.6" customHeight="1" x14ac:dyDescent="0.15">
      <c r="A30" s="356"/>
      <c r="B30" s="357"/>
      <c r="C30" s="133"/>
      <c r="D30" s="264">
        <v>4084</v>
      </c>
      <c r="E30" s="170">
        <v>125839</v>
      </c>
      <c r="F30" s="161"/>
      <c r="G30" s="128"/>
      <c r="H30" s="361"/>
      <c r="I30" s="164">
        <f t="shared" si="1"/>
        <v>0</v>
      </c>
      <c r="J30" s="394">
        <v>0</v>
      </c>
      <c r="K30" s="395"/>
      <c r="L30" s="164">
        <v>0</v>
      </c>
      <c r="M30" s="139"/>
    </row>
    <row r="31" spans="1:13" ht="9.6" customHeight="1" x14ac:dyDescent="0.15">
      <c r="A31" s="362"/>
      <c r="B31" s="363"/>
      <c r="C31" s="134"/>
      <c r="D31" s="263">
        <f>SUM(D29-D30)</f>
        <v>-960</v>
      </c>
      <c r="E31" s="164">
        <f>SUM(E29-E30)</f>
        <v>-25223</v>
      </c>
      <c r="F31" s="128"/>
      <c r="G31" s="128"/>
      <c r="H31" s="139"/>
      <c r="I31" s="139"/>
      <c r="J31" s="139"/>
      <c r="K31" s="139"/>
      <c r="L31" s="139"/>
      <c r="M31" s="139"/>
    </row>
    <row r="32" spans="1:13" ht="9" customHeight="1" x14ac:dyDescent="0.15">
      <c r="A32" s="139"/>
      <c r="B32" s="139"/>
      <c r="C32" s="139"/>
      <c r="D32" s="128"/>
      <c r="E32" s="128"/>
      <c r="F32" s="128"/>
      <c r="G32" s="161"/>
      <c r="H32" s="139"/>
      <c r="I32" s="139"/>
      <c r="J32" s="139"/>
      <c r="K32" s="139"/>
      <c r="L32" s="139"/>
      <c r="M32" s="139"/>
    </row>
    <row r="33" spans="1:13" ht="10.5" customHeight="1" x14ac:dyDescent="0.15">
      <c r="A33" s="348" t="s">
        <v>97</v>
      </c>
      <c r="B33" s="348"/>
      <c r="C33" s="348"/>
      <c r="D33" s="348"/>
      <c r="E33" s="349"/>
      <c r="F33" s="128" t="s">
        <v>106</v>
      </c>
      <c r="G33" s="139"/>
      <c r="H33" s="139"/>
      <c r="I33" s="139"/>
      <c r="J33" s="139"/>
      <c r="K33" s="139"/>
      <c r="L33" s="139"/>
      <c r="M33" s="139"/>
    </row>
    <row r="34" spans="1:13" ht="9" customHeight="1" x14ac:dyDescent="0.15">
      <c r="A34" s="350" t="s">
        <v>213</v>
      </c>
      <c r="B34" s="351"/>
      <c r="C34" s="136" t="s">
        <v>238</v>
      </c>
      <c r="D34" s="137" t="s">
        <v>11</v>
      </c>
      <c r="E34" s="120" t="s">
        <v>69</v>
      </c>
      <c r="F34" s="121" t="s">
        <v>70</v>
      </c>
      <c r="G34" s="139"/>
      <c r="H34" s="350" t="s">
        <v>213</v>
      </c>
      <c r="I34" s="351"/>
      <c r="J34" s="136" t="s">
        <v>238</v>
      </c>
      <c r="K34" s="137" t="s">
        <v>11</v>
      </c>
      <c r="L34" s="120" t="s">
        <v>69</v>
      </c>
      <c r="M34" s="121" t="s">
        <v>70</v>
      </c>
    </row>
    <row r="35" spans="1:13" ht="9" customHeight="1" x14ac:dyDescent="0.15">
      <c r="A35" s="352" t="s">
        <v>13</v>
      </c>
      <c r="B35" s="353"/>
      <c r="C35" s="153"/>
      <c r="D35" s="154">
        <f>SUM(D36+K81)</f>
        <v>60646</v>
      </c>
      <c r="E35" s="154">
        <f>SUM(E36+L81)</f>
        <v>17502</v>
      </c>
      <c r="F35" s="155">
        <f>SUM(F36+M81)</f>
        <v>43144</v>
      </c>
      <c r="G35" s="139"/>
      <c r="H35" s="391" t="s">
        <v>43</v>
      </c>
      <c r="I35" s="392"/>
      <c r="J35" s="124">
        <v>264</v>
      </c>
      <c r="K35" s="140">
        <f>SUM(L35,M35)</f>
        <v>0</v>
      </c>
      <c r="L35" s="172">
        <v>0</v>
      </c>
      <c r="M35" s="173">
        <v>0</v>
      </c>
    </row>
    <row r="36" spans="1:13" ht="9" customHeight="1" x14ac:dyDescent="0.15">
      <c r="A36" s="258" t="s">
        <v>214</v>
      </c>
      <c r="B36" s="225"/>
      <c r="C36" s="157"/>
      <c r="D36" s="158">
        <f>SUM(D37+D49+D56+D67+K37+K53+K63+K72+K80)</f>
        <v>60646</v>
      </c>
      <c r="E36" s="174">
        <f>SUM(E37+E49+E56+E67+L37+L53+L63+L72+L80)</f>
        <v>17502</v>
      </c>
      <c r="F36" s="155">
        <f>SUM(F37+F49+F56+F67+M37+M53+M63+M72+M80)</f>
        <v>43144</v>
      </c>
      <c r="G36" s="139"/>
      <c r="H36" s="338" t="s">
        <v>44</v>
      </c>
      <c r="I36" s="339"/>
      <c r="J36" s="125">
        <v>265</v>
      </c>
      <c r="K36" s="141">
        <f>SUM(L36,M36)</f>
        <v>1009</v>
      </c>
      <c r="L36" s="146">
        <v>310</v>
      </c>
      <c r="M36" s="147">
        <v>699</v>
      </c>
    </row>
    <row r="37" spans="1:13" ht="9" customHeight="1" x14ac:dyDescent="0.15">
      <c r="A37" s="338" t="s">
        <v>100</v>
      </c>
      <c r="B37" s="345"/>
      <c r="C37" s="125"/>
      <c r="D37" s="141">
        <f>SUM(D38:D48)</f>
        <v>2946</v>
      </c>
      <c r="E37" s="146">
        <f>SUM(E38:E48)</f>
        <v>1048</v>
      </c>
      <c r="F37" s="147">
        <f>SUM(F38:F48)</f>
        <v>1898</v>
      </c>
      <c r="G37" s="139"/>
      <c r="H37" s="338" t="s">
        <v>45</v>
      </c>
      <c r="I37" s="345"/>
      <c r="J37" s="125"/>
      <c r="K37" s="141">
        <f>SUM(K38:K52)</f>
        <v>9954</v>
      </c>
      <c r="L37" s="141">
        <f>SUM(L38:L52)</f>
        <v>86</v>
      </c>
      <c r="M37" s="264">
        <f>SUM(M38:M52)</f>
        <v>9868</v>
      </c>
    </row>
    <row r="38" spans="1:13" ht="9" customHeight="1" x14ac:dyDescent="0.15">
      <c r="A38" s="346" t="s">
        <v>14</v>
      </c>
      <c r="B38" s="347"/>
      <c r="C38" s="125">
        <v>11</v>
      </c>
      <c r="D38" s="141">
        <f t="shared" ref="D38:D48" si="2">SUM(E38,F38)</f>
        <v>0</v>
      </c>
      <c r="E38" s="146">
        <v>0</v>
      </c>
      <c r="F38" s="147">
        <v>0</v>
      </c>
      <c r="G38" s="139"/>
      <c r="H38" s="338" t="s">
        <v>46</v>
      </c>
      <c r="I38" s="345"/>
      <c r="J38" s="125">
        <v>271</v>
      </c>
      <c r="K38" s="141">
        <f t="shared" ref="K38:K52" si="3">SUM(L38,M38)</f>
        <v>0</v>
      </c>
      <c r="L38" s="146">
        <v>0</v>
      </c>
      <c r="M38" s="147">
        <v>0</v>
      </c>
    </row>
    <row r="39" spans="1:13" ht="9" customHeight="1" x14ac:dyDescent="0.15">
      <c r="A39" s="346" t="s">
        <v>15</v>
      </c>
      <c r="B39" s="347"/>
      <c r="C39" s="125">
        <v>21</v>
      </c>
      <c r="D39" s="141">
        <f t="shared" si="2"/>
        <v>0</v>
      </c>
      <c r="E39" s="146">
        <v>0</v>
      </c>
      <c r="F39" s="147">
        <v>0</v>
      </c>
      <c r="G39" s="139"/>
      <c r="H39" s="338" t="s">
        <v>239</v>
      </c>
      <c r="I39" s="345"/>
      <c r="J39" s="125">
        <v>281</v>
      </c>
      <c r="K39" s="141">
        <f t="shared" si="3"/>
        <v>1545</v>
      </c>
      <c r="L39" s="146">
        <v>33</v>
      </c>
      <c r="M39" s="147">
        <v>1512</v>
      </c>
    </row>
    <row r="40" spans="1:13" ht="9" customHeight="1" x14ac:dyDescent="0.15">
      <c r="A40" s="257" t="s">
        <v>240</v>
      </c>
      <c r="B40" s="256"/>
      <c r="C40" s="125">
        <v>22</v>
      </c>
      <c r="D40" s="141">
        <f t="shared" si="2"/>
        <v>0</v>
      </c>
      <c r="E40" s="146">
        <v>0</v>
      </c>
      <c r="F40" s="147">
        <v>0</v>
      </c>
      <c r="G40" s="139"/>
      <c r="H40" s="338" t="s">
        <v>47</v>
      </c>
      <c r="I40" s="345"/>
      <c r="J40" s="125">
        <v>291</v>
      </c>
      <c r="K40" s="141">
        <f t="shared" si="3"/>
        <v>661</v>
      </c>
      <c r="L40" s="146">
        <v>1</v>
      </c>
      <c r="M40" s="147">
        <v>660</v>
      </c>
    </row>
    <row r="41" spans="1:13" ht="9" customHeight="1" x14ac:dyDescent="0.15">
      <c r="A41" s="346" t="s">
        <v>16</v>
      </c>
      <c r="B41" s="347"/>
      <c r="C41" s="125">
        <v>23</v>
      </c>
      <c r="D41" s="141">
        <f t="shared" si="2"/>
        <v>0</v>
      </c>
      <c r="E41" s="146">
        <v>0</v>
      </c>
      <c r="F41" s="147">
        <v>0</v>
      </c>
      <c r="G41" s="139"/>
      <c r="H41" s="338" t="s">
        <v>215</v>
      </c>
      <c r="I41" s="345"/>
      <c r="J41" s="125">
        <v>301</v>
      </c>
      <c r="K41" s="141">
        <f t="shared" si="3"/>
        <v>890</v>
      </c>
      <c r="L41" s="146">
        <v>12</v>
      </c>
      <c r="M41" s="147">
        <v>878</v>
      </c>
    </row>
    <row r="42" spans="1:13" ht="9" customHeight="1" x14ac:dyDescent="0.15">
      <c r="A42" s="257" t="s">
        <v>81</v>
      </c>
      <c r="B42" s="256"/>
      <c r="C42" s="125">
        <v>24</v>
      </c>
      <c r="D42" s="141">
        <f t="shared" si="2"/>
        <v>0</v>
      </c>
      <c r="E42" s="146">
        <v>0</v>
      </c>
      <c r="F42" s="147">
        <v>0</v>
      </c>
      <c r="G42" s="139"/>
      <c r="H42" s="338" t="s">
        <v>48</v>
      </c>
      <c r="I42" s="345"/>
      <c r="J42" s="125">
        <v>311</v>
      </c>
      <c r="K42" s="141">
        <f t="shared" si="3"/>
        <v>3632</v>
      </c>
      <c r="L42" s="146">
        <v>0</v>
      </c>
      <c r="M42" s="147">
        <v>3632</v>
      </c>
    </row>
    <row r="43" spans="1:13" ht="9" customHeight="1" x14ac:dyDescent="0.15">
      <c r="A43" s="148" t="s">
        <v>107</v>
      </c>
      <c r="B43" s="149"/>
      <c r="C43" s="159">
        <v>31</v>
      </c>
      <c r="D43" s="150">
        <f t="shared" si="2"/>
        <v>0</v>
      </c>
      <c r="E43" s="146">
        <v>0</v>
      </c>
      <c r="F43" s="152">
        <v>0</v>
      </c>
      <c r="G43" s="139"/>
      <c r="H43" s="338" t="s">
        <v>241</v>
      </c>
      <c r="I43" s="345"/>
      <c r="J43" s="125">
        <v>320</v>
      </c>
      <c r="K43" s="141">
        <f t="shared" si="3"/>
        <v>796</v>
      </c>
      <c r="L43" s="146">
        <v>0</v>
      </c>
      <c r="M43" s="147">
        <v>796</v>
      </c>
    </row>
    <row r="44" spans="1:13" ht="9" customHeight="1" x14ac:dyDescent="0.15">
      <c r="A44" s="346" t="s">
        <v>17</v>
      </c>
      <c r="B44" s="347"/>
      <c r="C44" s="125">
        <v>41</v>
      </c>
      <c r="D44" s="141">
        <f t="shared" si="2"/>
        <v>0</v>
      </c>
      <c r="E44" s="146">
        <v>0</v>
      </c>
      <c r="F44" s="147">
        <v>0</v>
      </c>
      <c r="G44" s="139"/>
      <c r="H44" s="338" t="s">
        <v>242</v>
      </c>
      <c r="I44" s="345"/>
      <c r="J44" s="125">
        <v>321</v>
      </c>
      <c r="K44" s="141">
        <f t="shared" si="3"/>
        <v>1136</v>
      </c>
      <c r="L44" s="146">
        <v>0</v>
      </c>
      <c r="M44" s="147">
        <v>1136</v>
      </c>
    </row>
    <row r="45" spans="1:13" ht="9" customHeight="1" x14ac:dyDescent="0.15">
      <c r="A45" s="331" t="s">
        <v>82</v>
      </c>
      <c r="B45" s="332"/>
      <c r="C45" s="125">
        <v>51</v>
      </c>
      <c r="D45" s="141">
        <f t="shared" si="2"/>
        <v>1269</v>
      </c>
      <c r="E45" s="146">
        <v>202</v>
      </c>
      <c r="F45" s="147">
        <v>1067</v>
      </c>
      <c r="G45" s="139"/>
      <c r="H45" s="255" t="s">
        <v>50</v>
      </c>
      <c r="I45" s="256"/>
      <c r="J45" s="125">
        <v>322</v>
      </c>
      <c r="K45" s="141">
        <f t="shared" si="3"/>
        <v>189</v>
      </c>
      <c r="L45" s="146">
        <v>0</v>
      </c>
      <c r="M45" s="147">
        <v>189</v>
      </c>
    </row>
    <row r="46" spans="1:13" ht="9" customHeight="1" x14ac:dyDescent="0.15">
      <c r="A46" s="346" t="s">
        <v>18</v>
      </c>
      <c r="B46" s="347"/>
      <c r="C46" s="125">
        <v>61</v>
      </c>
      <c r="D46" s="141">
        <f t="shared" si="2"/>
        <v>0</v>
      </c>
      <c r="E46" s="146">
        <v>0</v>
      </c>
      <c r="F46" s="147">
        <v>0</v>
      </c>
      <c r="G46" s="139"/>
      <c r="H46" s="255" t="s">
        <v>51</v>
      </c>
      <c r="I46" s="256"/>
      <c r="J46" s="125">
        <v>323</v>
      </c>
      <c r="K46" s="141">
        <f t="shared" si="3"/>
        <v>31</v>
      </c>
      <c r="L46" s="146">
        <v>31</v>
      </c>
      <c r="M46" s="147"/>
    </row>
    <row r="47" spans="1:13" ht="9" customHeight="1" x14ac:dyDescent="0.15">
      <c r="A47" s="331" t="s">
        <v>90</v>
      </c>
      <c r="B47" s="332"/>
      <c r="C47" s="125">
        <v>71</v>
      </c>
      <c r="D47" s="141">
        <f t="shared" si="2"/>
        <v>365</v>
      </c>
      <c r="E47" s="146">
        <v>38</v>
      </c>
      <c r="F47" s="147">
        <v>327</v>
      </c>
      <c r="G47" s="139"/>
      <c r="H47" s="255" t="s">
        <v>49</v>
      </c>
      <c r="I47" s="256"/>
      <c r="J47" s="125">
        <v>324</v>
      </c>
      <c r="K47" s="141">
        <f t="shared" si="3"/>
        <v>89</v>
      </c>
      <c r="L47" s="146">
        <v>1</v>
      </c>
      <c r="M47" s="147">
        <v>88</v>
      </c>
    </row>
    <row r="48" spans="1:13" ht="9" customHeight="1" x14ac:dyDescent="0.15">
      <c r="A48" s="335" t="s">
        <v>98</v>
      </c>
      <c r="B48" s="336"/>
      <c r="C48" s="259">
        <v>81</v>
      </c>
      <c r="D48" s="141">
        <f t="shared" si="2"/>
        <v>1312</v>
      </c>
      <c r="E48" s="146">
        <v>808</v>
      </c>
      <c r="F48" s="147">
        <v>504</v>
      </c>
      <c r="G48" s="139"/>
      <c r="H48" s="338" t="s">
        <v>243</v>
      </c>
      <c r="I48" s="345"/>
      <c r="J48" s="125">
        <v>331</v>
      </c>
      <c r="K48" s="141">
        <f t="shared" si="3"/>
        <v>0</v>
      </c>
      <c r="L48" s="146">
        <v>0</v>
      </c>
      <c r="M48" s="147">
        <v>0</v>
      </c>
    </row>
    <row r="49" spans="1:13" ht="9" customHeight="1" x14ac:dyDescent="0.15">
      <c r="A49" s="338" t="s">
        <v>19</v>
      </c>
      <c r="B49" s="344"/>
      <c r="C49" s="125"/>
      <c r="D49" s="141">
        <f>SUM(D50:D55)</f>
        <v>1146</v>
      </c>
      <c r="E49" s="141">
        <f>SUM(E50:E55)</f>
        <v>928</v>
      </c>
      <c r="F49" s="264">
        <f>SUM(F50:F55)</f>
        <v>218</v>
      </c>
      <c r="G49" s="139"/>
      <c r="H49" s="255" t="s">
        <v>216</v>
      </c>
      <c r="I49" s="256"/>
      <c r="J49" s="125">
        <v>341</v>
      </c>
      <c r="K49" s="141">
        <f t="shared" si="3"/>
        <v>0</v>
      </c>
      <c r="L49" s="146">
        <v>0</v>
      </c>
      <c r="M49" s="147">
        <v>0</v>
      </c>
    </row>
    <row r="50" spans="1:13" ht="9" customHeight="1" x14ac:dyDescent="0.15">
      <c r="A50" s="338" t="s">
        <v>20</v>
      </c>
      <c r="B50" s="344"/>
      <c r="C50" s="125">
        <v>91</v>
      </c>
      <c r="D50" s="141">
        <f t="shared" ref="D50:D55" si="4">SUM(E50,F50)</f>
        <v>0</v>
      </c>
      <c r="E50" s="146">
        <v>0</v>
      </c>
      <c r="F50" s="147">
        <v>0</v>
      </c>
      <c r="G50" s="139"/>
      <c r="H50" s="338" t="s">
        <v>52</v>
      </c>
      <c r="I50" s="339"/>
      <c r="J50" s="125">
        <v>351</v>
      </c>
      <c r="K50" s="141">
        <f t="shared" si="3"/>
        <v>117</v>
      </c>
      <c r="L50" s="146">
        <v>0</v>
      </c>
      <c r="M50" s="147">
        <v>117</v>
      </c>
    </row>
    <row r="51" spans="1:13" ht="9" customHeight="1" x14ac:dyDescent="0.15">
      <c r="A51" s="338" t="s">
        <v>21</v>
      </c>
      <c r="B51" s="344"/>
      <c r="C51" s="125">
        <v>92</v>
      </c>
      <c r="D51" s="141">
        <f t="shared" si="4"/>
        <v>254</v>
      </c>
      <c r="E51" s="146">
        <v>36</v>
      </c>
      <c r="F51" s="147">
        <v>218</v>
      </c>
      <c r="G51" s="139"/>
      <c r="H51" s="338" t="s">
        <v>53</v>
      </c>
      <c r="I51" s="339"/>
      <c r="J51" s="125">
        <v>361</v>
      </c>
      <c r="K51" s="141">
        <f t="shared" si="3"/>
        <v>0</v>
      </c>
      <c r="L51" s="146">
        <v>0</v>
      </c>
      <c r="M51" s="147">
        <v>0</v>
      </c>
    </row>
    <row r="52" spans="1:13" s="139" customFormat="1" ht="18" customHeight="1" x14ac:dyDescent="0.15">
      <c r="A52" s="338" t="s">
        <v>22</v>
      </c>
      <c r="B52" s="339"/>
      <c r="C52" s="125">
        <v>101</v>
      </c>
      <c r="D52" s="141">
        <f t="shared" si="4"/>
        <v>0</v>
      </c>
      <c r="E52" s="146">
        <v>0</v>
      </c>
      <c r="F52" s="147">
        <v>0</v>
      </c>
      <c r="H52" s="335" t="s">
        <v>101</v>
      </c>
      <c r="I52" s="336"/>
      <c r="J52" s="259">
        <v>371</v>
      </c>
      <c r="K52" s="141">
        <f t="shared" si="3"/>
        <v>868</v>
      </c>
      <c r="L52" s="146">
        <v>8</v>
      </c>
      <c r="M52" s="147">
        <v>860</v>
      </c>
    </row>
    <row r="53" spans="1:13" ht="9" customHeight="1" x14ac:dyDescent="0.15">
      <c r="A53" s="255" t="s">
        <v>23</v>
      </c>
      <c r="B53" s="256"/>
      <c r="C53" s="125">
        <v>111</v>
      </c>
      <c r="D53" s="141">
        <f t="shared" si="4"/>
        <v>892</v>
      </c>
      <c r="E53" s="146">
        <v>892</v>
      </c>
      <c r="F53" s="147">
        <v>0</v>
      </c>
      <c r="G53" s="139"/>
      <c r="H53" s="331" t="s">
        <v>54</v>
      </c>
      <c r="I53" s="332"/>
      <c r="J53" s="125"/>
      <c r="K53" s="141">
        <f>SUM(K54:K62)</f>
        <v>2705</v>
      </c>
      <c r="L53" s="141">
        <f>SUM(L54:L62)</f>
        <v>311</v>
      </c>
      <c r="M53" s="264">
        <f>SUM(M54:M62)</f>
        <v>2394</v>
      </c>
    </row>
    <row r="54" spans="1:13" ht="9" customHeight="1" x14ac:dyDescent="0.15">
      <c r="A54" s="331" t="s">
        <v>93</v>
      </c>
      <c r="B54" s="332"/>
      <c r="C54" s="125">
        <v>112</v>
      </c>
      <c r="D54" s="141">
        <f t="shared" si="4"/>
        <v>0</v>
      </c>
      <c r="E54" s="146">
        <v>0</v>
      </c>
      <c r="F54" s="147">
        <v>0</v>
      </c>
      <c r="G54" s="139"/>
      <c r="H54" s="338" t="s">
        <v>80</v>
      </c>
      <c r="I54" s="339"/>
      <c r="J54" s="125">
        <v>381</v>
      </c>
      <c r="K54" s="141">
        <f t="shared" ref="K54:K62" si="5">SUM(L54,M54)</f>
        <v>0</v>
      </c>
      <c r="L54" s="146">
        <v>0</v>
      </c>
      <c r="M54" s="147">
        <v>0</v>
      </c>
    </row>
    <row r="55" spans="1:13" ht="9" customHeight="1" x14ac:dyDescent="0.15">
      <c r="A55" s="338" t="s">
        <v>24</v>
      </c>
      <c r="B55" s="344"/>
      <c r="C55" s="125">
        <v>121</v>
      </c>
      <c r="D55" s="141">
        <f t="shared" si="4"/>
        <v>0</v>
      </c>
      <c r="E55" s="146">
        <v>0</v>
      </c>
      <c r="F55" s="147">
        <v>0</v>
      </c>
      <c r="G55" s="139"/>
      <c r="H55" s="255" t="s">
        <v>55</v>
      </c>
      <c r="I55" s="256"/>
      <c r="J55" s="125">
        <v>391</v>
      </c>
      <c r="K55" s="141">
        <f t="shared" si="5"/>
        <v>0</v>
      </c>
      <c r="L55" s="146">
        <v>0</v>
      </c>
      <c r="M55" s="147">
        <v>0</v>
      </c>
    </row>
    <row r="56" spans="1:13" ht="9" customHeight="1" x14ac:dyDescent="0.15">
      <c r="A56" s="331" t="s">
        <v>25</v>
      </c>
      <c r="B56" s="332"/>
      <c r="C56" s="125"/>
      <c r="D56" s="141">
        <f>SUM(D57:D66)</f>
        <v>8467</v>
      </c>
      <c r="E56" s="141">
        <f>SUM(E57:E66)</f>
        <v>4</v>
      </c>
      <c r="F56" s="264">
        <f>SUM(F57:F66)</f>
        <v>8463</v>
      </c>
      <c r="G56" s="139"/>
      <c r="H56" s="335" t="s">
        <v>91</v>
      </c>
      <c r="I56" s="336"/>
      <c r="J56" s="259">
        <v>401</v>
      </c>
      <c r="K56" s="141">
        <f t="shared" si="5"/>
        <v>0</v>
      </c>
      <c r="L56" s="146">
        <v>0</v>
      </c>
      <c r="M56" s="147"/>
    </row>
    <row r="57" spans="1:13" ht="9" customHeight="1" x14ac:dyDescent="0.15">
      <c r="A57" s="331" t="s">
        <v>26</v>
      </c>
      <c r="B57" s="332"/>
      <c r="C57" s="125">
        <v>131</v>
      </c>
      <c r="D57" s="141">
        <f t="shared" ref="D57:D66" si="6">SUM(E57,F57)</f>
        <v>0</v>
      </c>
      <c r="E57" s="146">
        <v>0</v>
      </c>
      <c r="F57" s="147">
        <v>0</v>
      </c>
      <c r="G57" s="139"/>
      <c r="H57" s="331" t="s">
        <v>56</v>
      </c>
      <c r="I57" s="332"/>
      <c r="J57" s="125">
        <v>411</v>
      </c>
      <c r="K57" s="141">
        <f t="shared" si="5"/>
        <v>0</v>
      </c>
      <c r="L57" s="146">
        <v>0</v>
      </c>
      <c r="M57" s="147">
        <v>0</v>
      </c>
    </row>
    <row r="58" spans="1:13" ht="9" customHeight="1" x14ac:dyDescent="0.15">
      <c r="A58" s="331" t="s">
        <v>27</v>
      </c>
      <c r="B58" s="332"/>
      <c r="C58" s="125">
        <v>141</v>
      </c>
      <c r="D58" s="141">
        <f t="shared" si="6"/>
        <v>0</v>
      </c>
      <c r="E58" s="146">
        <v>0</v>
      </c>
      <c r="F58" s="147">
        <v>0</v>
      </c>
      <c r="G58" s="139"/>
      <c r="H58" s="335" t="s">
        <v>217</v>
      </c>
      <c r="I58" s="336"/>
      <c r="J58" s="259">
        <v>421</v>
      </c>
      <c r="K58" s="141">
        <f t="shared" si="5"/>
        <v>23</v>
      </c>
      <c r="L58" s="146">
        <v>0</v>
      </c>
      <c r="M58" s="147">
        <v>23</v>
      </c>
    </row>
    <row r="59" spans="1:13" ht="9" customHeight="1" x14ac:dyDescent="0.15">
      <c r="A59" s="331" t="s">
        <v>83</v>
      </c>
      <c r="B59" s="332"/>
      <c r="C59" s="125">
        <v>151</v>
      </c>
      <c r="D59" s="141">
        <f t="shared" si="6"/>
        <v>0</v>
      </c>
      <c r="E59" s="146">
        <v>0</v>
      </c>
      <c r="F59" s="147">
        <v>0</v>
      </c>
      <c r="G59" s="139"/>
      <c r="H59" s="331" t="s">
        <v>57</v>
      </c>
      <c r="I59" s="332"/>
      <c r="J59" s="125">
        <v>422</v>
      </c>
      <c r="K59" s="141">
        <f t="shared" si="5"/>
        <v>24</v>
      </c>
      <c r="L59" s="146">
        <v>0</v>
      </c>
      <c r="M59" s="147">
        <v>24</v>
      </c>
    </row>
    <row r="60" spans="1:13" ht="9" customHeight="1" x14ac:dyDescent="0.15">
      <c r="A60" s="338" t="s">
        <v>84</v>
      </c>
      <c r="B60" s="339"/>
      <c r="C60" s="125">
        <v>161</v>
      </c>
      <c r="D60" s="141">
        <f t="shared" si="6"/>
        <v>8360</v>
      </c>
      <c r="E60" s="146">
        <v>0</v>
      </c>
      <c r="F60" s="147">
        <v>8360</v>
      </c>
      <c r="G60" s="139"/>
      <c r="H60" s="331" t="s">
        <v>58</v>
      </c>
      <c r="I60" s="332"/>
      <c r="J60" s="125">
        <v>423</v>
      </c>
      <c r="K60" s="141">
        <f t="shared" si="5"/>
        <v>0</v>
      </c>
      <c r="L60" s="146">
        <v>0</v>
      </c>
      <c r="M60" s="147">
        <v>0</v>
      </c>
    </row>
    <row r="61" spans="1:13" ht="9" customHeight="1" x14ac:dyDescent="0.15">
      <c r="A61" s="331" t="s">
        <v>28</v>
      </c>
      <c r="B61" s="332"/>
      <c r="C61" s="125">
        <v>162</v>
      </c>
      <c r="D61" s="141">
        <f t="shared" si="6"/>
        <v>107</v>
      </c>
      <c r="E61" s="146">
        <v>4</v>
      </c>
      <c r="F61" s="147">
        <v>103</v>
      </c>
      <c r="G61" s="139"/>
      <c r="H61" s="331" t="s">
        <v>244</v>
      </c>
      <c r="I61" s="332"/>
      <c r="J61" s="125">
        <v>424</v>
      </c>
      <c r="K61" s="141">
        <f t="shared" si="5"/>
        <v>0</v>
      </c>
      <c r="L61" s="146">
        <v>0</v>
      </c>
      <c r="M61" s="147">
        <v>0</v>
      </c>
    </row>
    <row r="62" spans="1:13" ht="9" customHeight="1" x14ac:dyDescent="0.15">
      <c r="A62" s="331" t="s">
        <v>29</v>
      </c>
      <c r="B62" s="332"/>
      <c r="C62" s="125">
        <v>171</v>
      </c>
      <c r="D62" s="141">
        <f t="shared" si="6"/>
        <v>0</v>
      </c>
      <c r="E62" s="146">
        <v>0</v>
      </c>
      <c r="F62" s="147">
        <v>0</v>
      </c>
      <c r="G62" s="139"/>
      <c r="H62" s="331" t="s">
        <v>87</v>
      </c>
      <c r="I62" s="332"/>
      <c r="J62" s="125">
        <v>425</v>
      </c>
      <c r="K62" s="141">
        <f t="shared" si="5"/>
        <v>2658</v>
      </c>
      <c r="L62" s="146">
        <v>311</v>
      </c>
      <c r="M62" s="147">
        <v>2347</v>
      </c>
    </row>
    <row r="63" spans="1:13" ht="9" customHeight="1" x14ac:dyDescent="0.15">
      <c r="A63" s="338" t="s">
        <v>30</v>
      </c>
      <c r="B63" s="339"/>
      <c r="C63" s="125">
        <v>181</v>
      </c>
      <c r="D63" s="141">
        <f t="shared" si="6"/>
        <v>0</v>
      </c>
      <c r="E63" s="146">
        <v>0</v>
      </c>
      <c r="F63" s="147">
        <v>0</v>
      </c>
      <c r="G63" s="139"/>
      <c r="H63" s="331" t="s">
        <v>59</v>
      </c>
      <c r="I63" s="332"/>
      <c r="J63" s="125"/>
      <c r="K63" s="141">
        <f>SUM(K64:K71)</f>
        <v>6248</v>
      </c>
      <c r="L63" s="141">
        <f>SUM(L64:L71)</f>
        <v>1438</v>
      </c>
      <c r="M63" s="264">
        <f>SUM(M64:M71)</f>
        <v>4810</v>
      </c>
    </row>
    <row r="64" spans="1:13" ht="9" customHeight="1" x14ac:dyDescent="0.15">
      <c r="A64" s="331" t="s">
        <v>31</v>
      </c>
      <c r="B64" s="332"/>
      <c r="C64" s="125">
        <v>191</v>
      </c>
      <c r="D64" s="141">
        <f t="shared" si="6"/>
        <v>0</v>
      </c>
      <c r="E64" s="146">
        <v>0</v>
      </c>
      <c r="F64" s="147">
        <v>0</v>
      </c>
      <c r="G64" s="139"/>
      <c r="H64" s="331" t="s">
        <v>60</v>
      </c>
      <c r="I64" s="332"/>
      <c r="J64" s="125">
        <v>431</v>
      </c>
      <c r="K64" s="141">
        <f t="shared" ref="K64:K71" si="7">SUM(L64,M64)</f>
        <v>0</v>
      </c>
      <c r="L64" s="146">
        <v>0</v>
      </c>
      <c r="M64" s="147">
        <v>0</v>
      </c>
    </row>
    <row r="65" spans="1:13" ht="9" customHeight="1" x14ac:dyDescent="0.15">
      <c r="A65" s="331" t="s">
        <v>32</v>
      </c>
      <c r="B65" s="332"/>
      <c r="C65" s="125">
        <v>201</v>
      </c>
      <c r="D65" s="141">
        <f t="shared" si="6"/>
        <v>0</v>
      </c>
      <c r="E65" s="146">
        <v>0</v>
      </c>
      <c r="F65" s="147">
        <v>0</v>
      </c>
      <c r="G65" s="139"/>
      <c r="H65" s="335" t="s">
        <v>218</v>
      </c>
      <c r="I65" s="336"/>
      <c r="J65" s="259">
        <v>441</v>
      </c>
      <c r="K65" s="141">
        <f t="shared" si="7"/>
        <v>0</v>
      </c>
      <c r="L65" s="146">
        <v>0</v>
      </c>
      <c r="M65" s="147">
        <v>0</v>
      </c>
    </row>
    <row r="66" spans="1:13" ht="18" customHeight="1" x14ac:dyDescent="0.15">
      <c r="A66" s="255" t="s">
        <v>219</v>
      </c>
      <c r="B66" s="256"/>
      <c r="C66" s="125">
        <v>211</v>
      </c>
      <c r="D66" s="141">
        <f t="shared" si="6"/>
        <v>0</v>
      </c>
      <c r="E66" s="146">
        <v>0</v>
      </c>
      <c r="F66" s="147">
        <v>0</v>
      </c>
      <c r="G66" s="139"/>
      <c r="H66" s="335" t="s">
        <v>222</v>
      </c>
      <c r="I66" s="336"/>
      <c r="J66" s="259">
        <v>442</v>
      </c>
      <c r="K66" s="141">
        <f t="shared" si="7"/>
        <v>0</v>
      </c>
      <c r="L66" s="146">
        <v>0</v>
      </c>
      <c r="M66" s="147">
        <v>0</v>
      </c>
    </row>
    <row r="67" spans="1:13" s="139" customFormat="1" ht="9" customHeight="1" x14ac:dyDescent="0.15">
      <c r="A67" s="255" t="s">
        <v>103</v>
      </c>
      <c r="B67" s="256"/>
      <c r="C67" s="125"/>
      <c r="D67" s="141">
        <f>SUM(D68:D80,K35:K36)</f>
        <v>7909</v>
      </c>
      <c r="E67" s="141">
        <f>SUM(E68:E80,L35:L36)</f>
        <v>2794</v>
      </c>
      <c r="F67" s="264">
        <f>SUM(F68:F80,M35:M36)</f>
        <v>5115</v>
      </c>
      <c r="H67" s="338" t="s">
        <v>61</v>
      </c>
      <c r="I67" s="339"/>
      <c r="J67" s="125">
        <v>443</v>
      </c>
      <c r="K67" s="141">
        <f t="shared" si="7"/>
        <v>0</v>
      </c>
      <c r="L67" s="146">
        <v>0</v>
      </c>
      <c r="M67" s="147">
        <v>0</v>
      </c>
    </row>
    <row r="68" spans="1:13" ht="9" customHeight="1" x14ac:dyDescent="0.15">
      <c r="A68" s="331" t="s">
        <v>33</v>
      </c>
      <c r="B68" s="332"/>
      <c r="C68" s="125">
        <v>221</v>
      </c>
      <c r="D68" s="141">
        <f t="shared" ref="D68:D80" si="8">SUM(E68,F68)</f>
        <v>0</v>
      </c>
      <c r="E68" s="146">
        <v>0</v>
      </c>
      <c r="F68" s="147">
        <v>0</v>
      </c>
      <c r="G68" s="139"/>
      <c r="H68" s="331" t="s">
        <v>88</v>
      </c>
      <c r="I68" s="332"/>
      <c r="J68" s="125">
        <v>444</v>
      </c>
      <c r="K68" s="141">
        <f t="shared" si="7"/>
        <v>5882</v>
      </c>
      <c r="L68" s="146">
        <v>1382</v>
      </c>
      <c r="M68" s="147">
        <v>4500</v>
      </c>
    </row>
    <row r="69" spans="1:13" ht="9" customHeight="1" x14ac:dyDescent="0.15">
      <c r="A69" s="331" t="s">
        <v>34</v>
      </c>
      <c r="B69" s="332"/>
      <c r="C69" s="125">
        <v>222</v>
      </c>
      <c r="D69" s="141">
        <f t="shared" si="8"/>
        <v>935</v>
      </c>
      <c r="E69" s="146">
        <v>103</v>
      </c>
      <c r="F69" s="147">
        <v>832</v>
      </c>
      <c r="G69" s="139"/>
      <c r="H69" s="338" t="s">
        <v>62</v>
      </c>
      <c r="I69" s="339"/>
      <c r="J69" s="125">
        <v>451</v>
      </c>
      <c r="K69" s="141">
        <f t="shared" si="7"/>
        <v>35</v>
      </c>
      <c r="L69" s="146">
        <v>8</v>
      </c>
      <c r="M69" s="147">
        <v>27</v>
      </c>
    </row>
    <row r="70" spans="1:13" ht="9" customHeight="1" x14ac:dyDescent="0.15">
      <c r="A70" s="338" t="s">
        <v>35</v>
      </c>
      <c r="B70" s="339"/>
      <c r="C70" s="125">
        <v>231</v>
      </c>
      <c r="D70" s="141">
        <f t="shared" si="8"/>
        <v>0</v>
      </c>
      <c r="E70" s="146">
        <v>0</v>
      </c>
      <c r="F70" s="147">
        <v>0</v>
      </c>
      <c r="G70" s="139"/>
      <c r="H70" s="335" t="s">
        <v>220</v>
      </c>
      <c r="I70" s="336"/>
      <c r="J70" s="259">
        <v>461</v>
      </c>
      <c r="K70" s="141">
        <f t="shared" si="7"/>
        <v>331</v>
      </c>
      <c r="L70" s="146">
        <v>48</v>
      </c>
      <c r="M70" s="147">
        <v>283</v>
      </c>
    </row>
    <row r="71" spans="1:13" s="139" customFormat="1" ht="9" customHeight="1" x14ac:dyDescent="0.15">
      <c r="A71" s="338" t="s">
        <v>36</v>
      </c>
      <c r="B71" s="339"/>
      <c r="C71" s="125">
        <v>241</v>
      </c>
      <c r="D71" s="141">
        <f t="shared" si="8"/>
        <v>1686</v>
      </c>
      <c r="E71" s="146">
        <v>610</v>
      </c>
      <c r="F71" s="147">
        <v>1076</v>
      </c>
      <c r="H71" s="331" t="s">
        <v>89</v>
      </c>
      <c r="I71" s="332"/>
      <c r="J71" s="125">
        <v>471</v>
      </c>
      <c r="K71" s="141">
        <f t="shared" si="7"/>
        <v>0</v>
      </c>
      <c r="L71" s="146">
        <v>0</v>
      </c>
      <c r="M71" s="147">
        <v>0</v>
      </c>
    </row>
    <row r="72" spans="1:13" ht="9" customHeight="1" x14ac:dyDescent="0.15">
      <c r="A72" s="338" t="s">
        <v>37</v>
      </c>
      <c r="B72" s="339"/>
      <c r="C72" s="125">
        <v>251</v>
      </c>
      <c r="D72" s="141">
        <f t="shared" si="8"/>
        <v>0</v>
      </c>
      <c r="E72" s="146">
        <v>0</v>
      </c>
      <c r="F72" s="147">
        <v>0</v>
      </c>
      <c r="G72" s="139"/>
      <c r="H72" s="331" t="s">
        <v>102</v>
      </c>
      <c r="I72" s="332"/>
      <c r="J72" s="125"/>
      <c r="K72" s="141">
        <f>SUM(K73:K79)</f>
        <v>21271</v>
      </c>
      <c r="L72" s="141">
        <f>SUM(L73:L79)</f>
        <v>10893</v>
      </c>
      <c r="M72" s="264">
        <f>SUM(M73:M79)</f>
        <v>10378</v>
      </c>
    </row>
    <row r="73" spans="1:13" ht="9" customHeight="1" x14ac:dyDescent="0.15">
      <c r="A73" s="255" t="s">
        <v>38</v>
      </c>
      <c r="B73" s="256"/>
      <c r="C73" s="125">
        <v>252</v>
      </c>
      <c r="D73" s="141">
        <f t="shared" si="8"/>
        <v>1140</v>
      </c>
      <c r="E73" s="146">
        <v>490</v>
      </c>
      <c r="F73" s="147">
        <v>650</v>
      </c>
      <c r="G73" s="139"/>
      <c r="H73" s="338" t="s">
        <v>63</v>
      </c>
      <c r="I73" s="339"/>
      <c r="J73" s="125">
        <v>481</v>
      </c>
      <c r="K73" s="141">
        <f t="shared" ref="K73:K81" si="9">SUM(L73,M73)</f>
        <v>2362</v>
      </c>
      <c r="L73" s="146">
        <v>2238</v>
      </c>
      <c r="M73" s="147">
        <v>124</v>
      </c>
    </row>
    <row r="74" spans="1:13" ht="9" customHeight="1" x14ac:dyDescent="0.15">
      <c r="A74" s="331" t="s">
        <v>85</v>
      </c>
      <c r="B74" s="332"/>
      <c r="C74" s="125">
        <v>253</v>
      </c>
      <c r="D74" s="141">
        <f t="shared" si="8"/>
        <v>0</v>
      </c>
      <c r="E74" s="146">
        <v>0</v>
      </c>
      <c r="F74" s="147"/>
      <c r="G74" s="139"/>
      <c r="H74" s="333" t="s">
        <v>92</v>
      </c>
      <c r="I74" s="334"/>
      <c r="J74" s="138">
        <v>491</v>
      </c>
      <c r="K74" s="141">
        <f t="shared" si="9"/>
        <v>2850</v>
      </c>
      <c r="L74" s="146">
        <v>2649</v>
      </c>
      <c r="M74" s="147">
        <v>201</v>
      </c>
    </row>
    <row r="75" spans="1:13" ht="9" customHeight="1" x14ac:dyDescent="0.15">
      <c r="A75" s="255" t="s">
        <v>39</v>
      </c>
      <c r="B75" s="256"/>
      <c r="C75" s="125">
        <v>254</v>
      </c>
      <c r="D75" s="141">
        <f t="shared" si="8"/>
        <v>2</v>
      </c>
      <c r="E75" s="146">
        <v>1</v>
      </c>
      <c r="F75" s="147">
        <v>1</v>
      </c>
      <c r="G75" s="139"/>
      <c r="H75" s="335" t="s">
        <v>64</v>
      </c>
      <c r="I75" s="336"/>
      <c r="J75" s="259">
        <v>501</v>
      </c>
      <c r="K75" s="141">
        <f t="shared" si="9"/>
        <v>167</v>
      </c>
      <c r="L75" s="146">
        <v>70</v>
      </c>
      <c r="M75" s="147">
        <v>97</v>
      </c>
    </row>
    <row r="76" spans="1:13" ht="9" customHeight="1" x14ac:dyDescent="0.15">
      <c r="A76" s="255" t="s">
        <v>40</v>
      </c>
      <c r="B76" s="256"/>
      <c r="C76" s="125">
        <v>255</v>
      </c>
      <c r="D76" s="141">
        <f t="shared" si="8"/>
        <v>0</v>
      </c>
      <c r="E76" s="146">
        <v>0</v>
      </c>
      <c r="F76" s="147">
        <v>0</v>
      </c>
      <c r="G76" s="139"/>
      <c r="H76" s="337" t="s">
        <v>78</v>
      </c>
      <c r="I76" s="334"/>
      <c r="J76" s="138">
        <v>511</v>
      </c>
      <c r="K76" s="141">
        <f t="shared" si="9"/>
        <v>1500</v>
      </c>
      <c r="L76" s="146">
        <v>531</v>
      </c>
      <c r="M76" s="147">
        <v>969</v>
      </c>
    </row>
    <row r="77" spans="1:13" ht="9" customHeight="1" x14ac:dyDescent="0.15">
      <c r="A77" s="255" t="s">
        <v>86</v>
      </c>
      <c r="B77" s="256"/>
      <c r="C77" s="125">
        <v>256</v>
      </c>
      <c r="D77" s="141">
        <f t="shared" si="8"/>
        <v>2844</v>
      </c>
      <c r="E77" s="146">
        <v>1159</v>
      </c>
      <c r="F77" s="147">
        <v>1685</v>
      </c>
      <c r="G77" s="139"/>
      <c r="H77" s="331" t="s">
        <v>65</v>
      </c>
      <c r="I77" s="332"/>
      <c r="J77" s="125">
        <v>512</v>
      </c>
      <c r="K77" s="141">
        <f t="shared" si="9"/>
        <v>2119</v>
      </c>
      <c r="L77" s="146">
        <v>305</v>
      </c>
      <c r="M77" s="147">
        <v>1814</v>
      </c>
    </row>
    <row r="78" spans="1:13" ht="9" customHeight="1" x14ac:dyDescent="0.15">
      <c r="A78" s="338" t="s">
        <v>41</v>
      </c>
      <c r="B78" s="339"/>
      <c r="C78" s="125">
        <v>261</v>
      </c>
      <c r="D78" s="141">
        <f t="shared" si="8"/>
        <v>293</v>
      </c>
      <c r="E78" s="146">
        <v>121</v>
      </c>
      <c r="F78" s="147">
        <v>172</v>
      </c>
      <c r="G78" s="139"/>
      <c r="H78" s="338" t="s">
        <v>66</v>
      </c>
      <c r="I78" s="339"/>
      <c r="J78" s="125">
        <v>521</v>
      </c>
      <c r="K78" s="141">
        <f t="shared" si="9"/>
        <v>2369</v>
      </c>
      <c r="L78" s="146">
        <v>2268</v>
      </c>
      <c r="M78" s="147">
        <v>101</v>
      </c>
    </row>
    <row r="79" spans="1:13" ht="9" customHeight="1" x14ac:dyDescent="0.15">
      <c r="A79" s="338" t="s">
        <v>42</v>
      </c>
      <c r="B79" s="339"/>
      <c r="C79" s="125">
        <v>262</v>
      </c>
      <c r="D79" s="141">
        <f t="shared" si="8"/>
        <v>0</v>
      </c>
      <c r="E79" s="146">
        <v>0</v>
      </c>
      <c r="F79" s="147">
        <v>0</v>
      </c>
      <c r="G79" s="139"/>
      <c r="H79" s="338" t="s">
        <v>67</v>
      </c>
      <c r="I79" s="339"/>
      <c r="J79" s="125">
        <v>531</v>
      </c>
      <c r="K79" s="141">
        <f t="shared" si="9"/>
        <v>9904</v>
      </c>
      <c r="L79" s="146">
        <v>2832</v>
      </c>
      <c r="M79" s="147">
        <v>7072</v>
      </c>
    </row>
    <row r="80" spans="1:13" ht="9" customHeight="1" x14ac:dyDescent="0.15">
      <c r="A80" s="342" t="s">
        <v>68</v>
      </c>
      <c r="B80" s="343"/>
      <c r="C80" s="260">
        <v>263</v>
      </c>
      <c r="D80" s="143">
        <f t="shared" si="8"/>
        <v>0</v>
      </c>
      <c r="E80" s="142">
        <v>0</v>
      </c>
      <c r="F80" s="144">
        <v>0</v>
      </c>
      <c r="G80" s="171"/>
      <c r="H80" s="122" t="s">
        <v>99</v>
      </c>
      <c r="I80" s="123"/>
      <c r="J80" s="126">
        <v>541</v>
      </c>
      <c r="K80" s="142">
        <f t="shared" si="9"/>
        <v>0</v>
      </c>
      <c r="L80" s="175">
        <v>0</v>
      </c>
      <c r="M80" s="145">
        <v>0</v>
      </c>
    </row>
    <row r="81" spans="1:13" ht="9" customHeight="1" x14ac:dyDescent="0.15">
      <c r="A81" s="162"/>
      <c r="B81" s="162"/>
      <c r="C81" s="162"/>
      <c r="D81" s="162"/>
      <c r="E81" s="162"/>
      <c r="F81" s="162"/>
      <c r="G81" s="139"/>
      <c r="H81" s="340" t="s">
        <v>221</v>
      </c>
      <c r="I81" s="341"/>
      <c r="J81" s="126"/>
      <c r="K81" s="142">
        <f t="shared" si="9"/>
        <v>0</v>
      </c>
      <c r="L81" s="142">
        <v>0</v>
      </c>
      <c r="M81" s="145">
        <v>0</v>
      </c>
    </row>
    <row r="82" spans="1:13" ht="15.6" customHeight="1" x14ac:dyDescent="0.15">
      <c r="D82" s="1"/>
      <c r="E82" s="1"/>
      <c r="F82" s="1"/>
    </row>
    <row r="83" spans="1:13" ht="15.6" customHeight="1" x14ac:dyDescent="0.15">
      <c r="D83" s="1"/>
      <c r="E83" s="1"/>
      <c r="F83" s="1"/>
    </row>
    <row r="84" spans="1:13" ht="15.6" customHeight="1" x14ac:dyDescent="0.15">
      <c r="D84" s="1"/>
      <c r="E84" s="1"/>
      <c r="F84" s="1"/>
    </row>
    <row r="85" spans="1:13" ht="15.6" customHeight="1" x14ac:dyDescent="0.15">
      <c r="D85" s="1"/>
      <c r="E85" s="1"/>
      <c r="F85" s="1"/>
    </row>
    <row r="86" spans="1:13" ht="15.6" customHeight="1" x14ac:dyDescent="0.15">
      <c r="D86" s="1"/>
      <c r="E86" s="1"/>
      <c r="F86" s="1"/>
    </row>
    <row r="87" spans="1:13" ht="15.6" customHeight="1" x14ac:dyDescent="0.15">
      <c r="D87" s="1"/>
      <c r="E87" s="1"/>
      <c r="F87" s="1"/>
    </row>
    <row r="88" spans="1:13" ht="15.6" customHeight="1" x14ac:dyDescent="0.15">
      <c r="D88" s="1"/>
      <c r="E88" s="1"/>
      <c r="F88" s="1"/>
    </row>
    <row r="89" spans="1:13" ht="15.6" customHeight="1" x14ac:dyDescent="0.15">
      <c r="D89" s="1"/>
      <c r="E89" s="1"/>
      <c r="F89" s="1"/>
    </row>
    <row r="90" spans="1:13" ht="15.6" customHeight="1" x14ac:dyDescent="0.15">
      <c r="D90" s="1"/>
      <c r="E90" s="1"/>
      <c r="F90" s="1"/>
    </row>
    <row r="91" spans="1:13" ht="15.6" customHeight="1" x14ac:dyDescent="0.15">
      <c r="D91" s="1"/>
      <c r="E91" s="1"/>
      <c r="F91" s="1"/>
    </row>
    <row r="92" spans="1:13" ht="15.6" customHeight="1" x14ac:dyDescent="0.15">
      <c r="D92" s="1"/>
      <c r="E92" s="1"/>
      <c r="F92" s="1"/>
    </row>
    <row r="93" spans="1:13" ht="15.6" customHeight="1" x14ac:dyDescent="0.15">
      <c r="D93" s="1"/>
      <c r="E93" s="1"/>
      <c r="F93" s="1"/>
    </row>
    <row r="94" spans="1:13" ht="15.6" customHeight="1" x14ac:dyDescent="0.15">
      <c r="D94" s="1"/>
      <c r="E94" s="1"/>
      <c r="F94" s="1"/>
    </row>
    <row r="95" spans="1:13" ht="15.6" customHeight="1" x14ac:dyDescent="0.15">
      <c r="D95" s="1"/>
      <c r="E95" s="1"/>
      <c r="F95" s="1"/>
    </row>
    <row r="96" spans="1:13" ht="15.6" customHeight="1" x14ac:dyDescent="0.15">
      <c r="D96" s="1"/>
      <c r="E96" s="1"/>
      <c r="F96" s="1"/>
    </row>
    <row r="97" spans="4:6" ht="15.6" customHeight="1" x14ac:dyDescent="0.15">
      <c r="D97" s="1"/>
      <c r="E97" s="1"/>
      <c r="F97" s="1"/>
    </row>
    <row r="98" spans="4:6" ht="21" customHeight="1" x14ac:dyDescent="0.15">
      <c r="D98" s="1"/>
      <c r="E98" s="1"/>
      <c r="F98" s="1"/>
    </row>
    <row r="99" spans="4:6" ht="15.6" customHeight="1" x14ac:dyDescent="0.15">
      <c r="D99" s="1"/>
      <c r="E99" s="1"/>
      <c r="F99" s="1"/>
    </row>
    <row r="100" spans="4:6" ht="15.6" customHeight="1" x14ac:dyDescent="0.15">
      <c r="D100" s="1"/>
      <c r="E100" s="1"/>
      <c r="F100" s="1"/>
    </row>
    <row r="101" spans="4:6" ht="15.6" customHeight="1" x14ac:dyDescent="0.15">
      <c r="D101" s="1"/>
      <c r="E101" s="1"/>
      <c r="F101" s="1"/>
    </row>
    <row r="102" spans="4:6" ht="15.6" customHeight="1" x14ac:dyDescent="0.15">
      <c r="D102" s="1"/>
      <c r="E102" s="1"/>
      <c r="F102" s="1"/>
    </row>
    <row r="103" spans="4:6" ht="15.6" customHeight="1" x14ac:dyDescent="0.15">
      <c r="D103" s="1"/>
      <c r="E103" s="1"/>
      <c r="F103" s="1"/>
    </row>
    <row r="104" spans="4:6" ht="15.6" customHeight="1" x14ac:dyDescent="0.15">
      <c r="D104" s="1"/>
      <c r="E104" s="1"/>
      <c r="F104" s="1"/>
    </row>
    <row r="105" spans="4:6" ht="15.6" customHeight="1" x14ac:dyDescent="0.15">
      <c r="D105" s="1"/>
      <c r="E105" s="1"/>
      <c r="F105" s="1"/>
    </row>
    <row r="106" spans="4:6" ht="15.6" customHeight="1" x14ac:dyDescent="0.15">
      <c r="D106" s="1"/>
      <c r="E106" s="1"/>
      <c r="F106" s="1"/>
    </row>
    <row r="107" spans="4:6" ht="15.6" customHeight="1" x14ac:dyDescent="0.15">
      <c r="D107" s="1"/>
      <c r="E107" s="1"/>
      <c r="F107" s="1"/>
    </row>
    <row r="108" spans="4:6" ht="15.6" customHeight="1" x14ac:dyDescent="0.15">
      <c r="D108" s="1"/>
      <c r="E108" s="1"/>
      <c r="F108" s="1"/>
    </row>
    <row r="109" spans="4:6" ht="15.6" customHeight="1" x14ac:dyDescent="0.15">
      <c r="D109" s="1"/>
      <c r="E109" s="1"/>
      <c r="F109" s="1"/>
    </row>
    <row r="110" spans="4:6" ht="15.6" customHeight="1" x14ac:dyDescent="0.15">
      <c r="D110" s="1"/>
      <c r="E110" s="1"/>
      <c r="F110" s="1"/>
    </row>
    <row r="111" spans="4:6" ht="15.6" customHeight="1" x14ac:dyDescent="0.15">
      <c r="D111" s="1"/>
      <c r="E111" s="1"/>
      <c r="F111" s="1"/>
    </row>
    <row r="112" spans="4:6" ht="15.6" customHeight="1" x14ac:dyDescent="0.15">
      <c r="D112" s="1"/>
      <c r="E112" s="1"/>
      <c r="F112" s="1"/>
    </row>
    <row r="113" spans="4:6" ht="15.6" customHeight="1" x14ac:dyDescent="0.15">
      <c r="D113" s="1"/>
      <c r="E113" s="1"/>
      <c r="F113" s="1"/>
    </row>
    <row r="114" spans="4:6" ht="15.6" customHeight="1" x14ac:dyDescent="0.15">
      <c r="D114" s="1"/>
      <c r="E114" s="1"/>
      <c r="F114" s="1"/>
    </row>
    <row r="115" spans="4:6" ht="15.6" customHeight="1" x14ac:dyDescent="0.15">
      <c r="D115" s="1"/>
      <c r="E115" s="1"/>
      <c r="F115" s="1"/>
    </row>
    <row r="116" spans="4:6" ht="15.6" customHeight="1" x14ac:dyDescent="0.15">
      <c r="D116" s="1"/>
      <c r="E116" s="1"/>
      <c r="F116" s="1"/>
    </row>
    <row r="117" spans="4:6" ht="20.25" customHeight="1" x14ac:dyDescent="0.15">
      <c r="D117" s="1"/>
      <c r="E117" s="1"/>
      <c r="F117" s="1"/>
    </row>
    <row r="118" spans="4:6" ht="15.6" customHeight="1" x14ac:dyDescent="0.15">
      <c r="D118" s="1"/>
      <c r="E118" s="1"/>
      <c r="F118" s="1"/>
    </row>
    <row r="119" spans="4:6" ht="15.6" customHeight="1" x14ac:dyDescent="0.15">
      <c r="D119" s="1"/>
      <c r="E119" s="1"/>
      <c r="F119" s="1"/>
    </row>
    <row r="120" spans="4:6" ht="15.6" customHeight="1" x14ac:dyDescent="0.15">
      <c r="D120" s="1"/>
      <c r="E120" s="1"/>
      <c r="F120" s="1"/>
    </row>
    <row r="121" spans="4:6" ht="15.6" customHeight="1" x14ac:dyDescent="0.15">
      <c r="D121" s="1"/>
      <c r="E121" s="1"/>
      <c r="F121" s="1"/>
    </row>
    <row r="122" spans="4:6" ht="15.6" customHeight="1" x14ac:dyDescent="0.15">
      <c r="D122" s="1"/>
      <c r="E122" s="1"/>
      <c r="F122" s="1"/>
    </row>
    <row r="123" spans="4:6" ht="15.6" customHeight="1" x14ac:dyDescent="0.15">
      <c r="D123" s="1"/>
      <c r="E123" s="1"/>
      <c r="F123" s="1"/>
    </row>
    <row r="124" spans="4:6" ht="15.6" customHeight="1" x14ac:dyDescent="0.15">
      <c r="D124" s="1"/>
      <c r="E124" s="1"/>
      <c r="F124" s="1"/>
    </row>
    <row r="125" spans="4:6" ht="15.6" customHeight="1" x14ac:dyDescent="0.15">
      <c r="D125" s="1"/>
      <c r="E125" s="1"/>
      <c r="F125" s="1"/>
    </row>
    <row r="126" spans="4:6" ht="15.6" customHeight="1" x14ac:dyDescent="0.15">
      <c r="D126" s="1"/>
      <c r="E126" s="1"/>
      <c r="F126" s="1"/>
    </row>
    <row r="127" spans="4:6" ht="15.6" customHeight="1" x14ac:dyDescent="0.15">
      <c r="D127" s="1"/>
      <c r="E127" s="1"/>
      <c r="F127" s="1"/>
    </row>
  </sheetData>
  <mergeCells count="116">
    <mergeCell ref="H81:I81"/>
    <mergeCell ref="A78:B78"/>
    <mergeCell ref="A33:E33"/>
    <mergeCell ref="A34:B34"/>
    <mergeCell ref="H34:I34"/>
    <mergeCell ref="A44:B44"/>
    <mergeCell ref="A63:B63"/>
    <mergeCell ref="H58:I58"/>
    <mergeCell ref="A54:B54"/>
    <mergeCell ref="A80:B80"/>
    <mergeCell ref="H44:I44"/>
    <mergeCell ref="H48:I48"/>
    <mergeCell ref="A52:B52"/>
    <mergeCell ref="A41:B41"/>
    <mergeCell ref="A79:B79"/>
    <mergeCell ref="A46:B46"/>
    <mergeCell ref="H56:I56"/>
    <mergeCell ref="H52:I52"/>
    <mergeCell ref="A71:B71"/>
    <mergeCell ref="A61:B61"/>
    <mergeCell ref="H63:I63"/>
    <mergeCell ref="A57:B57"/>
    <mergeCell ref="A55:B55"/>
    <mergeCell ref="A60:B60"/>
    <mergeCell ref="H79:I79"/>
    <mergeCell ref="H78:I78"/>
    <mergeCell ref="H66:I66"/>
    <mergeCell ref="H70:I70"/>
    <mergeCell ref="H77:I77"/>
    <mergeCell ref="H74:I74"/>
    <mergeCell ref="A10:B10"/>
    <mergeCell ref="C10:D10"/>
    <mergeCell ref="A35:B35"/>
    <mergeCell ref="H35:I35"/>
    <mergeCell ref="H36:I36"/>
    <mergeCell ref="H37:I37"/>
    <mergeCell ref="A26:B28"/>
    <mergeCell ref="A56:B56"/>
    <mergeCell ref="A51:B51"/>
    <mergeCell ref="A62:B62"/>
    <mergeCell ref="H60:I60"/>
    <mergeCell ref="H61:I61"/>
    <mergeCell ref="H72:I72"/>
    <mergeCell ref="H65:I65"/>
    <mergeCell ref="H54:I54"/>
    <mergeCell ref="H53:I53"/>
    <mergeCell ref="H57:I57"/>
    <mergeCell ref="A74:B74"/>
    <mergeCell ref="A72:B72"/>
    <mergeCell ref="H76:I76"/>
    <mergeCell ref="H69:I69"/>
    <mergeCell ref="H75:I75"/>
    <mergeCell ref="A59:B59"/>
    <mergeCell ref="H67:I67"/>
    <mergeCell ref="H64:I64"/>
    <mergeCell ref="A45:B45"/>
    <mergeCell ref="H73:I73"/>
    <mergeCell ref="H51:I51"/>
    <mergeCell ref="H68:I68"/>
    <mergeCell ref="A58:B58"/>
    <mergeCell ref="A69:B69"/>
    <mergeCell ref="A48:B48"/>
    <mergeCell ref="A68:B68"/>
    <mergeCell ref="H62:I62"/>
    <mergeCell ref="H59:I59"/>
    <mergeCell ref="H71:I71"/>
    <mergeCell ref="A47:B47"/>
    <mergeCell ref="A65:B65"/>
    <mergeCell ref="A70:B70"/>
    <mergeCell ref="A64:B64"/>
    <mergeCell ref="A49:B49"/>
    <mergeCell ref="A1:G1"/>
    <mergeCell ref="H41:I41"/>
    <mergeCell ref="H39:I39"/>
    <mergeCell ref="H40:I40"/>
    <mergeCell ref="A38:B38"/>
    <mergeCell ref="A3:E3"/>
    <mergeCell ref="H22:H24"/>
    <mergeCell ref="H11:H13"/>
    <mergeCell ref="H20:K20"/>
    <mergeCell ref="A14:A19"/>
    <mergeCell ref="A20:B22"/>
    <mergeCell ref="H28:H30"/>
    <mergeCell ref="B17:B19"/>
    <mergeCell ref="A29:B31"/>
    <mergeCell ref="A37:B37"/>
    <mergeCell ref="A6:D6"/>
    <mergeCell ref="J25:K25"/>
    <mergeCell ref="H6:J6"/>
    <mergeCell ref="A11:B13"/>
    <mergeCell ref="A23:B25"/>
    <mergeCell ref="H25:H27"/>
    <mergeCell ref="B14:B16"/>
    <mergeCell ref="J23:K23"/>
    <mergeCell ref="J26:K26"/>
    <mergeCell ref="H43:I43"/>
    <mergeCell ref="H42:I42"/>
    <mergeCell ref="H38:I38"/>
    <mergeCell ref="A39:B39"/>
    <mergeCell ref="H50:I50"/>
    <mergeCell ref="J10:K10"/>
    <mergeCell ref="J12:K12"/>
    <mergeCell ref="J13:K13"/>
    <mergeCell ref="J11:K11"/>
    <mergeCell ref="J24:K24"/>
    <mergeCell ref="H14:H16"/>
    <mergeCell ref="J14:K14"/>
    <mergeCell ref="J15:K15"/>
    <mergeCell ref="J16:K16"/>
    <mergeCell ref="A50:B50"/>
    <mergeCell ref="J21:K21"/>
    <mergeCell ref="J22:K22"/>
    <mergeCell ref="J27:K27"/>
    <mergeCell ref="J28:K28"/>
    <mergeCell ref="J29:K29"/>
    <mergeCell ref="J30:K30"/>
  </mergeCells>
  <phoneticPr fontId="2"/>
  <pageMargins left="0.78740157480314965" right="0.78740157480314965" top="0.39370078740157483" bottom="0.39370078740157483" header="0.51181102362204722" footer="0.19685039370078741"/>
  <pageSetup paperSize="9" firstPageNumber="438" orientation="portrait" useFirstPageNumber="1" horizontalDpi="300" verticalDpi="300" r:id="rId1"/>
  <headerFooter scaleWithDoc="0" alignWithMargins="0">
    <oddFooter>&amp;C-&amp;[438-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7"/>
  <sheetViews>
    <sheetView topLeftCell="A7" zoomScale="200" zoomScaleNormal="200" zoomScaleSheetLayoutView="145" workbookViewId="0">
      <selection sqref="A1:V121"/>
    </sheetView>
  </sheetViews>
  <sheetFormatPr defaultColWidth="8.625" defaultRowHeight="15.6" customHeight="1" x14ac:dyDescent="0.15"/>
  <cols>
    <col min="1" max="1" width="6.5" style="1" customWidth="1"/>
    <col min="2" max="2" width="8.625" style="1" customWidth="1"/>
    <col min="3" max="3" width="3.375" style="1" customWidth="1"/>
    <col min="4" max="4" width="7.5" style="3" customWidth="1"/>
    <col min="5" max="5" width="8.625" style="3" customWidth="1"/>
    <col min="6" max="6" width="7.5" style="3" customWidth="1"/>
    <col min="7" max="7" width="1.75" style="1" customWidth="1"/>
    <col min="8" max="8" width="6.625" style="1" customWidth="1"/>
    <col min="9" max="9" width="8.625" style="1" customWidth="1"/>
    <col min="10" max="10" width="3.25" style="1" customWidth="1"/>
    <col min="11" max="11" width="7.5" style="1" customWidth="1"/>
    <col min="12" max="12" width="9.125" style="1" customWidth="1"/>
    <col min="13" max="13" width="7.5" style="1" customWidth="1"/>
    <col min="14" max="16384" width="8.625" style="1"/>
  </cols>
  <sheetData>
    <row r="1" spans="1:13" ht="24.95" customHeight="1" x14ac:dyDescent="0.15">
      <c r="A1" s="393"/>
      <c r="B1" s="393"/>
      <c r="C1" s="393"/>
      <c r="D1" s="393"/>
      <c r="E1" s="393"/>
      <c r="F1" s="393"/>
      <c r="G1" s="393"/>
    </row>
    <row r="2" spans="1:13" ht="3.95" customHeight="1" x14ac:dyDescent="0.15">
      <c r="A2" s="262"/>
      <c r="B2" s="262"/>
      <c r="C2" s="262"/>
      <c r="D2" s="262"/>
      <c r="E2" s="262"/>
      <c r="F2" s="262"/>
      <c r="G2" s="262"/>
    </row>
    <row r="3" spans="1:13" s="7" customFormat="1" ht="19.5" customHeight="1" x14ac:dyDescent="0.15">
      <c r="A3" s="379" t="s">
        <v>280</v>
      </c>
      <c r="B3" s="379"/>
      <c r="C3" s="379"/>
      <c r="D3" s="379"/>
      <c r="E3" s="379"/>
      <c r="F3" s="5"/>
      <c r="G3" s="6"/>
    </row>
    <row r="4" spans="1:13" s="7" customFormat="1" ht="3.95" customHeight="1" x14ac:dyDescent="0.15">
      <c r="A4" s="261"/>
      <c r="B4" s="261"/>
      <c r="C4" s="261"/>
      <c r="D4" s="261"/>
      <c r="E4" s="261"/>
      <c r="F4" s="5"/>
      <c r="G4" s="6"/>
    </row>
    <row r="5" spans="1:13" ht="9.6" customHeight="1" x14ac:dyDescent="0.15">
      <c r="A5" s="127"/>
      <c r="B5" s="127"/>
      <c r="C5" s="127"/>
      <c r="D5" s="128"/>
      <c r="E5" s="128" t="s">
        <v>270</v>
      </c>
      <c r="F5" s="128"/>
      <c r="G5" s="128"/>
      <c r="H5" s="127"/>
      <c r="I5" s="127"/>
      <c r="J5" s="127"/>
      <c r="K5" s="128"/>
      <c r="L5" s="128" t="s">
        <v>270</v>
      </c>
      <c r="M5" s="139"/>
    </row>
    <row r="6" spans="1:13" ht="10.5" customHeight="1" x14ac:dyDescent="0.15">
      <c r="A6" s="380" t="s">
        <v>94</v>
      </c>
      <c r="B6" s="380"/>
      <c r="C6" s="380"/>
      <c r="D6" s="380"/>
      <c r="E6" s="128" t="s">
        <v>269</v>
      </c>
      <c r="F6" s="128"/>
      <c r="G6" s="128"/>
      <c r="H6" s="381" t="s">
        <v>95</v>
      </c>
      <c r="I6" s="381"/>
      <c r="J6" s="382"/>
      <c r="K6" s="127"/>
      <c r="L6" s="128" t="s">
        <v>269</v>
      </c>
      <c r="M6" s="139"/>
    </row>
    <row r="7" spans="1:13" ht="9.6" customHeight="1" x14ac:dyDescent="0.15">
      <c r="A7" s="127"/>
      <c r="B7" s="127"/>
      <c r="C7" s="127"/>
      <c r="D7" s="128"/>
      <c r="E7" s="128" t="s">
        <v>104</v>
      </c>
      <c r="F7" s="128"/>
      <c r="G7" s="128"/>
      <c r="H7" s="127"/>
      <c r="I7" s="127"/>
      <c r="J7" s="127"/>
      <c r="K7" s="128"/>
      <c r="L7" s="128" t="s">
        <v>104</v>
      </c>
      <c r="M7" s="139"/>
    </row>
    <row r="8" spans="1:13" ht="9.6" customHeight="1" x14ac:dyDescent="0.15">
      <c r="A8" s="127"/>
      <c r="B8" s="127"/>
      <c r="C8" s="127"/>
      <c r="D8" s="128" t="s">
        <v>237</v>
      </c>
      <c r="E8" s="128" t="s">
        <v>105</v>
      </c>
      <c r="F8" s="128"/>
      <c r="G8" s="128"/>
      <c r="H8" s="127"/>
      <c r="I8" s="127"/>
      <c r="J8" s="127"/>
      <c r="K8" s="128"/>
      <c r="L8" s="128" t="s">
        <v>77</v>
      </c>
      <c r="M8" s="139"/>
    </row>
    <row r="9" spans="1:13" ht="9.6" customHeight="1" x14ac:dyDescent="0.15">
      <c r="A9" s="160"/>
      <c r="B9" s="129"/>
      <c r="C9" s="129"/>
      <c r="D9" s="128"/>
      <c r="E9" s="128"/>
      <c r="F9" s="128"/>
      <c r="G9" s="128"/>
      <c r="H9" s="139"/>
      <c r="I9" s="139"/>
      <c r="J9" s="139"/>
      <c r="K9" s="128"/>
      <c r="L9" s="128"/>
      <c r="M9" s="139"/>
    </row>
    <row r="10" spans="1:13" ht="9.6" customHeight="1" x14ac:dyDescent="0.15">
      <c r="A10" s="383" t="s">
        <v>72</v>
      </c>
      <c r="B10" s="384"/>
      <c r="C10" s="372" t="s">
        <v>7</v>
      </c>
      <c r="D10" s="373"/>
      <c r="E10" s="130" t="s">
        <v>0</v>
      </c>
      <c r="F10" s="163"/>
      <c r="G10" s="128"/>
      <c r="H10" s="131" t="s">
        <v>12</v>
      </c>
      <c r="I10" s="130" t="s">
        <v>11</v>
      </c>
      <c r="J10" s="372" t="s">
        <v>8</v>
      </c>
      <c r="K10" s="373"/>
      <c r="L10" s="130" t="s">
        <v>9</v>
      </c>
      <c r="M10" s="139"/>
    </row>
    <row r="11" spans="1:13" ht="9.6" customHeight="1" x14ac:dyDescent="0.15">
      <c r="A11" s="385" t="s">
        <v>73</v>
      </c>
      <c r="B11" s="386"/>
      <c r="C11" s="132"/>
      <c r="D11" s="265">
        <f>SUM(D14,D17,D20,D23,D26,D29)</f>
        <v>2768</v>
      </c>
      <c r="E11" s="167">
        <f>SUM(E14,E17,E20,E23,E26,E29)</f>
        <v>151441</v>
      </c>
      <c r="F11" s="161"/>
      <c r="G11" s="128"/>
      <c r="H11" s="367" t="s">
        <v>10</v>
      </c>
      <c r="I11" s="170">
        <f>SUM(J11:L11)</f>
        <v>22158</v>
      </c>
      <c r="J11" s="398">
        <v>11090</v>
      </c>
      <c r="K11" s="399"/>
      <c r="L11" s="226">
        <v>11068</v>
      </c>
      <c r="M11" s="139"/>
    </row>
    <row r="12" spans="1:13" ht="9.6" customHeight="1" x14ac:dyDescent="0.15">
      <c r="A12" s="356"/>
      <c r="B12" s="357"/>
      <c r="C12" s="133"/>
      <c r="D12" s="265">
        <f>SUM(D15,D18,D21,D24,D27,D30)</f>
        <v>2665</v>
      </c>
      <c r="E12" s="170">
        <f>SUM(E15,E18,E21,E24,E27,E30)</f>
        <v>150403</v>
      </c>
      <c r="F12" s="161"/>
      <c r="G12" s="128"/>
      <c r="H12" s="368"/>
      <c r="I12" s="168">
        <f>SUM(J12:L12)</f>
        <v>29172</v>
      </c>
      <c r="J12" s="396">
        <v>14534</v>
      </c>
      <c r="K12" s="397"/>
      <c r="L12" s="170">
        <v>14638</v>
      </c>
      <c r="M12" s="139"/>
    </row>
    <row r="13" spans="1:13" ht="9.6" customHeight="1" x14ac:dyDescent="0.15">
      <c r="A13" s="356"/>
      <c r="B13" s="357"/>
      <c r="C13" s="133"/>
      <c r="D13" s="264">
        <f>SUM(D11-D12)</f>
        <v>103</v>
      </c>
      <c r="E13" s="170">
        <f>SUM(E11-E12)</f>
        <v>1038</v>
      </c>
      <c r="F13" s="161"/>
      <c r="G13" s="128"/>
      <c r="H13" s="369"/>
      <c r="I13" s="164">
        <f>SUM(J13:L13)</f>
        <v>-7014</v>
      </c>
      <c r="J13" s="394">
        <f>SUM(J11-J12)</f>
        <v>-3444</v>
      </c>
      <c r="K13" s="395"/>
      <c r="L13" s="164">
        <f>SUM(L11-L12)</f>
        <v>-3570</v>
      </c>
      <c r="M13" s="139"/>
    </row>
    <row r="14" spans="1:13" ht="9.6" customHeight="1" x14ac:dyDescent="0.15">
      <c r="A14" s="356" t="s">
        <v>3</v>
      </c>
      <c r="B14" s="366" t="s">
        <v>6</v>
      </c>
      <c r="C14" s="135"/>
      <c r="D14" s="264">
        <v>0</v>
      </c>
      <c r="E14" s="170">
        <v>0</v>
      </c>
      <c r="F14" s="161"/>
      <c r="G14" s="128"/>
      <c r="H14" s="139"/>
      <c r="I14" s="139"/>
      <c r="J14" s="139"/>
      <c r="K14" s="139"/>
      <c r="L14" s="139"/>
      <c r="M14" s="139"/>
    </row>
    <row r="15" spans="1:13" ht="9.6" customHeight="1" x14ac:dyDescent="0.15">
      <c r="A15" s="356"/>
      <c r="B15" s="366"/>
      <c r="C15" s="135"/>
      <c r="D15" s="264">
        <v>0</v>
      </c>
      <c r="E15" s="170">
        <v>0</v>
      </c>
      <c r="F15" s="161"/>
      <c r="G15" s="128"/>
      <c r="H15" s="139"/>
      <c r="I15" s="139"/>
      <c r="J15" s="139"/>
      <c r="K15" s="139"/>
      <c r="L15" s="139"/>
      <c r="M15" s="139"/>
    </row>
    <row r="16" spans="1:13" ht="9.6" customHeight="1" x14ac:dyDescent="0.15">
      <c r="A16" s="356"/>
      <c r="B16" s="366"/>
      <c r="C16" s="135"/>
      <c r="D16" s="264">
        <f>SUM(D14-D15)</f>
        <v>0</v>
      </c>
      <c r="E16" s="170">
        <f>SUM(E14-E15)</f>
        <v>0</v>
      </c>
      <c r="F16" s="161"/>
      <c r="G16" s="128"/>
      <c r="H16" s="139"/>
      <c r="I16" s="139"/>
      <c r="J16" s="139"/>
      <c r="K16" s="139"/>
      <c r="L16" s="139"/>
      <c r="M16" s="139"/>
    </row>
    <row r="17" spans="1:13" ht="9.6" customHeight="1" x14ac:dyDescent="0.15">
      <c r="A17" s="365"/>
      <c r="B17" s="366" t="s">
        <v>5</v>
      </c>
      <c r="C17" s="135"/>
      <c r="D17" s="264">
        <v>306</v>
      </c>
      <c r="E17" s="170">
        <v>133456</v>
      </c>
      <c r="F17" s="161"/>
      <c r="G17" s="128"/>
      <c r="H17" s="139"/>
      <c r="I17" s="139"/>
      <c r="J17" s="139"/>
      <c r="K17" s="128"/>
      <c r="L17" s="128" t="s">
        <v>270</v>
      </c>
      <c r="M17" s="139"/>
    </row>
    <row r="18" spans="1:13" ht="9.6" customHeight="1" x14ac:dyDescent="0.15">
      <c r="A18" s="365"/>
      <c r="B18" s="366"/>
      <c r="C18" s="135"/>
      <c r="D18" s="264">
        <v>307</v>
      </c>
      <c r="E18" s="170">
        <v>134679</v>
      </c>
      <c r="F18" s="161"/>
      <c r="G18" s="128"/>
      <c r="H18" s="139"/>
      <c r="I18" s="139"/>
      <c r="J18" s="139"/>
      <c r="K18" s="128"/>
      <c r="L18" s="128" t="s">
        <v>269</v>
      </c>
      <c r="M18" s="139"/>
    </row>
    <row r="19" spans="1:13" ht="9.6" customHeight="1" x14ac:dyDescent="0.15">
      <c r="A19" s="365"/>
      <c r="B19" s="366"/>
      <c r="C19" s="135"/>
      <c r="D19" s="264">
        <f>SUM(D17-D18)</f>
        <v>-1</v>
      </c>
      <c r="E19" s="170">
        <f>SUM(E17-E18)</f>
        <v>-1223</v>
      </c>
      <c r="F19" s="161"/>
      <c r="G19" s="128"/>
      <c r="H19" s="139"/>
      <c r="I19" s="139"/>
      <c r="J19" s="139"/>
      <c r="K19" s="128"/>
      <c r="L19" s="128" t="s">
        <v>104</v>
      </c>
      <c r="M19" s="139"/>
    </row>
    <row r="20" spans="1:13" ht="11.1" customHeight="1" x14ac:dyDescent="0.15">
      <c r="A20" s="365" t="s">
        <v>4</v>
      </c>
      <c r="B20" s="357"/>
      <c r="C20" s="133"/>
      <c r="D20" s="264">
        <v>0</v>
      </c>
      <c r="E20" s="170">
        <v>0</v>
      </c>
      <c r="F20" s="161"/>
      <c r="G20" s="128"/>
      <c r="H20" s="371" t="s">
        <v>96</v>
      </c>
      <c r="I20" s="371"/>
      <c r="J20" s="371"/>
      <c r="K20" s="371"/>
      <c r="L20" s="128"/>
      <c r="M20" s="139"/>
    </row>
    <row r="21" spans="1:13" ht="9.6" customHeight="1" x14ac:dyDescent="0.15">
      <c r="A21" s="365"/>
      <c r="B21" s="357"/>
      <c r="C21" s="133"/>
      <c r="D21" s="264">
        <v>0</v>
      </c>
      <c r="E21" s="170">
        <v>0</v>
      </c>
      <c r="F21" s="161"/>
      <c r="G21" s="128"/>
      <c r="H21" s="165"/>
      <c r="I21" s="130" t="s">
        <v>71</v>
      </c>
      <c r="J21" s="372" t="s">
        <v>69</v>
      </c>
      <c r="K21" s="373"/>
      <c r="L21" s="130" t="s">
        <v>70</v>
      </c>
      <c r="M21" s="139"/>
    </row>
    <row r="22" spans="1:13" ht="9.6" customHeight="1" x14ac:dyDescent="0.15">
      <c r="A22" s="365"/>
      <c r="B22" s="357"/>
      <c r="C22" s="133"/>
      <c r="D22" s="264">
        <f>SUM(D20-D21)</f>
        <v>0</v>
      </c>
      <c r="E22" s="170">
        <f>SUM(E20-E21)</f>
        <v>0</v>
      </c>
      <c r="F22" s="161"/>
      <c r="G22" s="128"/>
      <c r="H22" s="374" t="s">
        <v>79</v>
      </c>
      <c r="I22" s="166">
        <f t="shared" ref="I22:I30" si="0">SUM(J22:L22)</f>
        <v>0</v>
      </c>
      <c r="J22" s="400">
        <v>0</v>
      </c>
      <c r="K22" s="401"/>
      <c r="L22" s="166">
        <v>0</v>
      </c>
      <c r="M22" s="139"/>
    </row>
    <row r="23" spans="1:13" ht="9.6" customHeight="1" x14ac:dyDescent="0.15">
      <c r="A23" s="356" t="s">
        <v>74</v>
      </c>
      <c r="B23" s="357"/>
      <c r="C23" s="133"/>
      <c r="D23" s="264">
        <v>2457</v>
      </c>
      <c r="E23" s="170">
        <v>16970</v>
      </c>
      <c r="F23" s="161"/>
      <c r="G23" s="128"/>
      <c r="H23" s="375"/>
      <c r="I23" s="167">
        <f t="shared" si="0"/>
        <v>0</v>
      </c>
      <c r="J23" s="402">
        <v>0</v>
      </c>
      <c r="K23" s="403"/>
      <c r="L23" s="167">
        <v>0</v>
      </c>
      <c r="M23" s="139"/>
    </row>
    <row r="24" spans="1:13" ht="9.6" customHeight="1" x14ac:dyDescent="0.15">
      <c r="A24" s="356"/>
      <c r="B24" s="357"/>
      <c r="C24" s="133"/>
      <c r="D24" s="264">
        <v>2351</v>
      </c>
      <c r="E24" s="170">
        <v>15647</v>
      </c>
      <c r="F24" s="161"/>
      <c r="G24" s="128"/>
      <c r="H24" s="376"/>
      <c r="I24" s="168">
        <f t="shared" si="0"/>
        <v>0</v>
      </c>
      <c r="J24" s="396">
        <f>SUM(J22-J23)</f>
        <v>0</v>
      </c>
      <c r="K24" s="397"/>
      <c r="L24" s="167">
        <f>SUM(L22-L23)</f>
        <v>0</v>
      </c>
      <c r="M24" s="139"/>
    </row>
    <row r="25" spans="1:13" ht="9.6" customHeight="1" x14ac:dyDescent="0.15">
      <c r="A25" s="356"/>
      <c r="B25" s="357"/>
      <c r="C25" s="133"/>
      <c r="D25" s="264">
        <f>SUM(D23-D24)</f>
        <v>106</v>
      </c>
      <c r="E25" s="170">
        <f>SUM(E23-E24)</f>
        <v>1323</v>
      </c>
      <c r="F25" s="161"/>
      <c r="G25" s="128"/>
      <c r="H25" s="359" t="s">
        <v>75</v>
      </c>
      <c r="I25" s="170">
        <f t="shared" si="0"/>
        <v>1312</v>
      </c>
      <c r="J25" s="396">
        <v>656</v>
      </c>
      <c r="K25" s="397"/>
      <c r="L25" s="168">
        <f>J25</f>
        <v>656</v>
      </c>
      <c r="M25" s="139"/>
    </row>
    <row r="26" spans="1:13" ht="9.6" customHeight="1" x14ac:dyDescent="0.15">
      <c r="A26" s="356" t="s">
        <v>1</v>
      </c>
      <c r="B26" s="357"/>
      <c r="C26" s="169"/>
      <c r="D26" s="264">
        <v>0</v>
      </c>
      <c r="E26" s="170">
        <v>0</v>
      </c>
      <c r="F26" s="161"/>
      <c r="G26" s="128"/>
      <c r="H26" s="360"/>
      <c r="I26" s="168">
        <f t="shared" si="0"/>
        <v>1272</v>
      </c>
      <c r="J26" s="396">
        <v>636</v>
      </c>
      <c r="K26" s="397"/>
      <c r="L26" s="168">
        <f>J26</f>
        <v>636</v>
      </c>
      <c r="M26" s="139"/>
    </row>
    <row r="27" spans="1:13" ht="9.6" customHeight="1" x14ac:dyDescent="0.15">
      <c r="A27" s="356"/>
      <c r="B27" s="357"/>
      <c r="C27" s="133"/>
      <c r="D27" s="264">
        <v>0</v>
      </c>
      <c r="E27" s="170">
        <v>0</v>
      </c>
      <c r="F27" s="161"/>
      <c r="G27" s="128"/>
      <c r="H27" s="377"/>
      <c r="I27" s="168">
        <f t="shared" si="0"/>
        <v>40</v>
      </c>
      <c r="J27" s="396">
        <f>SUM(J25-J26)</f>
        <v>20</v>
      </c>
      <c r="K27" s="397"/>
      <c r="L27" s="168">
        <f>SUM(L25-L26)</f>
        <v>20</v>
      </c>
      <c r="M27" s="139"/>
    </row>
    <row r="28" spans="1:13" ht="9.6" customHeight="1" x14ac:dyDescent="0.15">
      <c r="A28" s="356"/>
      <c r="B28" s="357"/>
      <c r="C28" s="133"/>
      <c r="D28" s="264">
        <f>SUM(D26-D27)</f>
        <v>0</v>
      </c>
      <c r="E28" s="170">
        <f>SUM(E26-E27)</f>
        <v>0</v>
      </c>
      <c r="F28" s="161"/>
      <c r="G28" s="128"/>
      <c r="H28" s="359" t="s">
        <v>76</v>
      </c>
      <c r="I28" s="168">
        <f t="shared" si="0"/>
        <v>0</v>
      </c>
      <c r="J28" s="396">
        <v>0</v>
      </c>
      <c r="K28" s="397"/>
      <c r="L28" s="168">
        <v>0</v>
      </c>
      <c r="M28" s="139"/>
    </row>
    <row r="29" spans="1:13" ht="9.6" customHeight="1" x14ac:dyDescent="0.15">
      <c r="A29" s="356" t="s">
        <v>2</v>
      </c>
      <c r="B29" s="357"/>
      <c r="C29" s="133"/>
      <c r="D29" s="264">
        <v>5</v>
      </c>
      <c r="E29" s="170">
        <v>1015</v>
      </c>
      <c r="F29" s="161"/>
      <c r="G29" s="128"/>
      <c r="H29" s="360"/>
      <c r="I29" s="168">
        <f t="shared" si="0"/>
        <v>0</v>
      </c>
      <c r="J29" s="396">
        <v>0</v>
      </c>
      <c r="K29" s="397"/>
      <c r="L29" s="168">
        <v>0</v>
      </c>
      <c r="M29" s="139"/>
    </row>
    <row r="30" spans="1:13" ht="9.6" customHeight="1" x14ac:dyDescent="0.15">
      <c r="A30" s="356"/>
      <c r="B30" s="357"/>
      <c r="C30" s="133"/>
      <c r="D30" s="264">
        <v>7</v>
      </c>
      <c r="E30" s="170">
        <v>77</v>
      </c>
      <c r="F30" s="161"/>
      <c r="G30" s="128"/>
      <c r="H30" s="361"/>
      <c r="I30" s="164">
        <f t="shared" si="0"/>
        <v>0</v>
      </c>
      <c r="J30" s="394">
        <v>0</v>
      </c>
      <c r="K30" s="395"/>
      <c r="L30" s="164">
        <v>0</v>
      </c>
      <c r="M30" s="139"/>
    </row>
    <row r="31" spans="1:13" ht="9.6" customHeight="1" x14ac:dyDescent="0.15">
      <c r="A31" s="362"/>
      <c r="B31" s="363"/>
      <c r="C31" s="134"/>
      <c r="D31" s="263">
        <f>SUM(D29-D30)</f>
        <v>-2</v>
      </c>
      <c r="E31" s="164">
        <f>SUM(E29-E30)</f>
        <v>938</v>
      </c>
      <c r="F31" s="128"/>
      <c r="G31" s="128"/>
      <c r="H31" s="139"/>
      <c r="I31" s="139"/>
      <c r="J31" s="139"/>
      <c r="K31" s="139"/>
      <c r="L31" s="139"/>
      <c r="M31" s="139"/>
    </row>
    <row r="32" spans="1:13" ht="9" customHeight="1" x14ac:dyDescent="0.15">
      <c r="A32" s="139"/>
      <c r="B32" s="139"/>
      <c r="C32" s="139"/>
      <c r="D32" s="128"/>
      <c r="E32" s="128"/>
      <c r="F32" s="128"/>
      <c r="G32" s="161"/>
      <c r="H32" s="139"/>
      <c r="I32" s="139"/>
      <c r="J32" s="139"/>
      <c r="K32" s="139"/>
      <c r="L32" s="139"/>
      <c r="M32" s="139"/>
    </row>
    <row r="33" spans="1:13" ht="10.5" customHeight="1" x14ac:dyDescent="0.15">
      <c r="A33" s="348" t="s">
        <v>97</v>
      </c>
      <c r="B33" s="348"/>
      <c r="C33" s="348"/>
      <c r="D33" s="348"/>
      <c r="E33" s="349"/>
      <c r="F33" s="128" t="s">
        <v>106</v>
      </c>
      <c r="G33" s="139"/>
      <c r="H33" s="139"/>
      <c r="I33" s="139"/>
      <c r="J33" s="139"/>
      <c r="K33" s="139"/>
      <c r="L33" s="139"/>
      <c r="M33" s="139"/>
    </row>
    <row r="34" spans="1:13" ht="9" customHeight="1" x14ac:dyDescent="0.15">
      <c r="A34" s="350" t="s">
        <v>213</v>
      </c>
      <c r="B34" s="351"/>
      <c r="C34" s="136" t="s">
        <v>238</v>
      </c>
      <c r="D34" s="137" t="s">
        <v>11</v>
      </c>
      <c r="E34" s="120" t="s">
        <v>69</v>
      </c>
      <c r="F34" s="121" t="s">
        <v>70</v>
      </c>
      <c r="G34" s="139"/>
      <c r="H34" s="350" t="s">
        <v>213</v>
      </c>
      <c r="I34" s="351"/>
      <c r="J34" s="136" t="s">
        <v>238</v>
      </c>
      <c r="K34" s="137" t="s">
        <v>11</v>
      </c>
      <c r="L34" s="120" t="s">
        <v>69</v>
      </c>
      <c r="M34" s="121" t="s">
        <v>70</v>
      </c>
    </row>
    <row r="35" spans="1:13" ht="9" customHeight="1" x14ac:dyDescent="0.15">
      <c r="A35" s="352" t="s">
        <v>13</v>
      </c>
      <c r="B35" s="353"/>
      <c r="C35" s="153"/>
      <c r="D35" s="154">
        <f>SUM(D36+K81)</f>
        <v>19904</v>
      </c>
      <c r="E35" s="154">
        <f>SUM(E36+L81)</f>
        <v>8105</v>
      </c>
      <c r="F35" s="155">
        <f>SUM(F36+M81)</f>
        <v>11799</v>
      </c>
      <c r="G35" s="139"/>
      <c r="H35" s="391" t="s">
        <v>43</v>
      </c>
      <c r="I35" s="392"/>
      <c r="J35" s="124">
        <v>264</v>
      </c>
      <c r="K35" s="140">
        <f>SUM(L35,M35)</f>
        <v>0</v>
      </c>
      <c r="L35" s="172">
        <v>0</v>
      </c>
      <c r="M35" s="173">
        <v>0</v>
      </c>
    </row>
    <row r="36" spans="1:13" ht="9" customHeight="1" x14ac:dyDescent="0.15">
      <c r="A36" s="258" t="s">
        <v>214</v>
      </c>
      <c r="B36" s="225"/>
      <c r="C36" s="157"/>
      <c r="D36" s="158">
        <f>SUM(D37+D49+D56+D67+K37+K53+K63+K72+K80)</f>
        <v>19904</v>
      </c>
      <c r="E36" s="174">
        <f>SUM(E37+E49+E56+E67+L37+L53+L63+L72+L80)</f>
        <v>8105</v>
      </c>
      <c r="F36" s="155">
        <f>SUM(F37+F49+F56+F67+M37+M53+M63+M72+M80)</f>
        <v>11799</v>
      </c>
      <c r="G36" s="139"/>
      <c r="H36" s="338" t="s">
        <v>44</v>
      </c>
      <c r="I36" s="339"/>
      <c r="J36" s="125">
        <v>265</v>
      </c>
      <c r="K36" s="141">
        <f>SUM(L36,M36)</f>
        <v>142</v>
      </c>
      <c r="L36" s="146">
        <v>0</v>
      </c>
      <c r="M36" s="147">
        <v>142</v>
      </c>
    </row>
    <row r="37" spans="1:13" ht="9" customHeight="1" x14ac:dyDescent="0.15">
      <c r="A37" s="338" t="s">
        <v>100</v>
      </c>
      <c r="B37" s="345"/>
      <c r="C37" s="125"/>
      <c r="D37" s="141">
        <f>SUM(D38:D48)</f>
        <v>627</v>
      </c>
      <c r="E37" s="146">
        <f>SUM(E38:E48)</f>
        <v>240</v>
      </c>
      <c r="F37" s="147">
        <f>SUM(F38:F48)</f>
        <v>387</v>
      </c>
      <c r="G37" s="139"/>
      <c r="H37" s="338" t="s">
        <v>45</v>
      </c>
      <c r="I37" s="345"/>
      <c r="J37" s="125"/>
      <c r="K37" s="141">
        <f>SUM(K38:K52)</f>
        <v>2586</v>
      </c>
      <c r="L37" s="141">
        <f>SUM(L38:L52)</f>
        <v>38</v>
      </c>
      <c r="M37" s="264">
        <f>SUM(M38:M52)</f>
        <v>2548</v>
      </c>
    </row>
    <row r="38" spans="1:13" ht="9" customHeight="1" x14ac:dyDescent="0.15">
      <c r="A38" s="346" t="s">
        <v>14</v>
      </c>
      <c r="B38" s="347"/>
      <c r="C38" s="125">
        <v>11</v>
      </c>
      <c r="D38" s="141">
        <f t="shared" ref="D38:D48" si="1">SUM(E38,F38)</f>
        <v>0</v>
      </c>
      <c r="E38" s="146">
        <v>0</v>
      </c>
      <c r="F38" s="147">
        <v>0</v>
      </c>
      <c r="G38" s="139"/>
      <c r="H38" s="338" t="s">
        <v>46</v>
      </c>
      <c r="I38" s="345"/>
      <c r="J38" s="125">
        <v>271</v>
      </c>
      <c r="K38" s="141">
        <f t="shared" ref="K38:K52" si="2">SUM(L38,M38)</f>
        <v>0</v>
      </c>
      <c r="L38" s="146">
        <v>0</v>
      </c>
      <c r="M38" s="147">
        <v>0</v>
      </c>
    </row>
    <row r="39" spans="1:13" ht="9" customHeight="1" x14ac:dyDescent="0.15">
      <c r="A39" s="346" t="s">
        <v>15</v>
      </c>
      <c r="B39" s="347"/>
      <c r="C39" s="125">
        <v>21</v>
      </c>
      <c r="D39" s="141">
        <f t="shared" si="1"/>
        <v>0</v>
      </c>
      <c r="E39" s="146">
        <v>0</v>
      </c>
      <c r="F39" s="147">
        <v>0</v>
      </c>
      <c r="G39" s="139"/>
      <c r="H39" s="338" t="s">
        <v>239</v>
      </c>
      <c r="I39" s="345"/>
      <c r="J39" s="125">
        <v>281</v>
      </c>
      <c r="K39" s="141">
        <f t="shared" si="2"/>
        <v>501</v>
      </c>
      <c r="L39" s="146">
        <v>3</v>
      </c>
      <c r="M39" s="147">
        <v>498</v>
      </c>
    </row>
    <row r="40" spans="1:13" ht="9" customHeight="1" x14ac:dyDescent="0.15">
      <c r="A40" s="257" t="s">
        <v>240</v>
      </c>
      <c r="B40" s="256"/>
      <c r="C40" s="125">
        <v>22</v>
      </c>
      <c r="D40" s="141">
        <f t="shared" si="1"/>
        <v>0</v>
      </c>
      <c r="E40" s="146">
        <v>0</v>
      </c>
      <c r="F40" s="147">
        <v>0</v>
      </c>
      <c r="G40" s="139"/>
      <c r="H40" s="338" t="s">
        <v>47</v>
      </c>
      <c r="I40" s="345"/>
      <c r="J40" s="125">
        <v>291</v>
      </c>
      <c r="K40" s="141">
        <f t="shared" si="2"/>
        <v>9</v>
      </c>
      <c r="L40" s="146">
        <v>0</v>
      </c>
      <c r="M40" s="147">
        <v>9</v>
      </c>
    </row>
    <row r="41" spans="1:13" ht="9" customHeight="1" x14ac:dyDescent="0.15">
      <c r="A41" s="346" t="s">
        <v>16</v>
      </c>
      <c r="B41" s="347"/>
      <c r="C41" s="125">
        <v>23</v>
      </c>
      <c r="D41" s="141">
        <f t="shared" si="1"/>
        <v>0</v>
      </c>
      <c r="E41" s="146">
        <v>0</v>
      </c>
      <c r="F41" s="147">
        <v>0</v>
      </c>
      <c r="G41" s="139"/>
      <c r="H41" s="338" t="s">
        <v>215</v>
      </c>
      <c r="I41" s="345"/>
      <c r="J41" s="125">
        <v>301</v>
      </c>
      <c r="K41" s="141">
        <f t="shared" si="2"/>
        <v>436</v>
      </c>
      <c r="L41" s="146">
        <v>9</v>
      </c>
      <c r="M41" s="147">
        <v>427</v>
      </c>
    </row>
    <row r="42" spans="1:13" ht="9" customHeight="1" x14ac:dyDescent="0.15">
      <c r="A42" s="257" t="s">
        <v>81</v>
      </c>
      <c r="B42" s="256"/>
      <c r="C42" s="125">
        <v>24</v>
      </c>
      <c r="D42" s="141">
        <f t="shared" si="1"/>
        <v>0</v>
      </c>
      <c r="E42" s="146">
        <v>0</v>
      </c>
      <c r="F42" s="147">
        <v>0</v>
      </c>
      <c r="G42" s="139"/>
      <c r="H42" s="338" t="s">
        <v>48</v>
      </c>
      <c r="I42" s="345"/>
      <c r="J42" s="125">
        <v>311</v>
      </c>
      <c r="K42" s="141">
        <f t="shared" si="2"/>
        <v>894</v>
      </c>
      <c r="L42" s="146">
        <v>0</v>
      </c>
      <c r="M42" s="147">
        <v>894</v>
      </c>
    </row>
    <row r="43" spans="1:13" ht="9" customHeight="1" x14ac:dyDescent="0.15">
      <c r="A43" s="148" t="s">
        <v>107</v>
      </c>
      <c r="B43" s="149"/>
      <c r="C43" s="159">
        <v>31</v>
      </c>
      <c r="D43" s="150">
        <f t="shared" si="1"/>
        <v>0</v>
      </c>
      <c r="E43" s="146">
        <v>0</v>
      </c>
      <c r="F43" s="152">
        <v>0</v>
      </c>
      <c r="G43" s="139"/>
      <c r="H43" s="338" t="s">
        <v>241</v>
      </c>
      <c r="I43" s="345"/>
      <c r="J43" s="125">
        <v>320</v>
      </c>
      <c r="K43" s="141">
        <f t="shared" si="2"/>
        <v>107</v>
      </c>
      <c r="L43" s="146">
        <v>0</v>
      </c>
      <c r="M43" s="147">
        <v>107</v>
      </c>
    </row>
    <row r="44" spans="1:13" ht="9" customHeight="1" x14ac:dyDescent="0.15">
      <c r="A44" s="346" t="s">
        <v>17</v>
      </c>
      <c r="B44" s="347"/>
      <c r="C44" s="125">
        <v>41</v>
      </c>
      <c r="D44" s="141">
        <f t="shared" si="1"/>
        <v>0</v>
      </c>
      <c r="E44" s="146">
        <v>0</v>
      </c>
      <c r="F44" s="147">
        <v>0</v>
      </c>
      <c r="G44" s="139"/>
      <c r="H44" s="338" t="s">
        <v>242</v>
      </c>
      <c r="I44" s="345"/>
      <c r="J44" s="125">
        <v>321</v>
      </c>
      <c r="K44" s="141">
        <f t="shared" si="2"/>
        <v>305</v>
      </c>
      <c r="L44" s="146">
        <v>0</v>
      </c>
      <c r="M44" s="147">
        <v>305</v>
      </c>
    </row>
    <row r="45" spans="1:13" ht="9" customHeight="1" x14ac:dyDescent="0.15">
      <c r="A45" s="331" t="s">
        <v>82</v>
      </c>
      <c r="B45" s="332"/>
      <c r="C45" s="125">
        <v>51</v>
      </c>
      <c r="D45" s="141">
        <f t="shared" si="1"/>
        <v>345</v>
      </c>
      <c r="E45" s="146">
        <v>71</v>
      </c>
      <c r="F45" s="147">
        <v>274</v>
      </c>
      <c r="G45" s="139"/>
      <c r="H45" s="255" t="s">
        <v>50</v>
      </c>
      <c r="I45" s="256"/>
      <c r="J45" s="125">
        <v>322</v>
      </c>
      <c r="K45" s="141">
        <f t="shared" si="2"/>
        <v>0</v>
      </c>
      <c r="L45" s="146">
        <v>0</v>
      </c>
      <c r="M45" s="147">
        <v>0</v>
      </c>
    </row>
    <row r="46" spans="1:13" ht="9" customHeight="1" x14ac:dyDescent="0.15">
      <c r="A46" s="346" t="s">
        <v>18</v>
      </c>
      <c r="B46" s="347"/>
      <c r="C46" s="125">
        <v>61</v>
      </c>
      <c r="D46" s="141">
        <f t="shared" si="1"/>
        <v>0</v>
      </c>
      <c r="E46" s="146">
        <v>0</v>
      </c>
      <c r="F46" s="147">
        <v>0</v>
      </c>
      <c r="G46" s="139"/>
      <c r="H46" s="255" t="s">
        <v>51</v>
      </c>
      <c r="I46" s="256"/>
      <c r="J46" s="125">
        <v>323</v>
      </c>
      <c r="K46" s="141">
        <f t="shared" si="2"/>
        <v>31</v>
      </c>
      <c r="L46" s="146">
        <v>0</v>
      </c>
      <c r="M46" s="147">
        <v>31</v>
      </c>
    </row>
    <row r="47" spans="1:13" ht="9" customHeight="1" x14ac:dyDescent="0.15">
      <c r="A47" s="331" t="s">
        <v>90</v>
      </c>
      <c r="B47" s="332"/>
      <c r="C47" s="125">
        <v>71</v>
      </c>
      <c r="D47" s="141">
        <f t="shared" si="1"/>
        <v>38</v>
      </c>
      <c r="E47" s="146">
        <v>2</v>
      </c>
      <c r="F47" s="147">
        <v>36</v>
      </c>
      <c r="G47" s="139"/>
      <c r="H47" s="255" t="s">
        <v>49</v>
      </c>
      <c r="I47" s="256"/>
      <c r="J47" s="125">
        <v>324</v>
      </c>
      <c r="K47" s="141">
        <f t="shared" si="2"/>
        <v>3</v>
      </c>
      <c r="L47" s="146">
        <v>0</v>
      </c>
      <c r="M47" s="147">
        <v>3</v>
      </c>
    </row>
    <row r="48" spans="1:13" ht="9" customHeight="1" x14ac:dyDescent="0.15">
      <c r="A48" s="335" t="s">
        <v>98</v>
      </c>
      <c r="B48" s="336"/>
      <c r="C48" s="259">
        <v>81</v>
      </c>
      <c r="D48" s="141">
        <f t="shared" si="1"/>
        <v>244</v>
      </c>
      <c r="E48" s="146">
        <v>167</v>
      </c>
      <c r="F48" s="147">
        <v>77</v>
      </c>
      <c r="G48" s="139"/>
      <c r="H48" s="338" t="s">
        <v>243</v>
      </c>
      <c r="I48" s="345"/>
      <c r="J48" s="125">
        <v>331</v>
      </c>
      <c r="K48" s="141">
        <f t="shared" si="2"/>
        <v>0</v>
      </c>
      <c r="L48" s="146">
        <v>0</v>
      </c>
      <c r="M48" s="147">
        <v>0</v>
      </c>
    </row>
    <row r="49" spans="1:13" ht="9" customHeight="1" x14ac:dyDescent="0.15">
      <c r="A49" s="338" t="s">
        <v>19</v>
      </c>
      <c r="B49" s="344"/>
      <c r="C49" s="125"/>
      <c r="D49" s="141">
        <f>SUM(D50:D55)</f>
        <v>446</v>
      </c>
      <c r="E49" s="141">
        <f>SUM(E50:E55)</f>
        <v>422</v>
      </c>
      <c r="F49" s="264">
        <f>SUM(F50:F55)</f>
        <v>24</v>
      </c>
      <c r="G49" s="139"/>
      <c r="H49" s="255" t="s">
        <v>216</v>
      </c>
      <c r="I49" s="256"/>
      <c r="J49" s="125">
        <v>341</v>
      </c>
      <c r="K49" s="141">
        <f t="shared" si="2"/>
        <v>0</v>
      </c>
      <c r="L49" s="146">
        <v>0</v>
      </c>
      <c r="M49" s="147">
        <v>0</v>
      </c>
    </row>
    <row r="50" spans="1:13" ht="9" customHeight="1" x14ac:dyDescent="0.15">
      <c r="A50" s="338" t="s">
        <v>20</v>
      </c>
      <c r="B50" s="344"/>
      <c r="C50" s="125">
        <v>91</v>
      </c>
      <c r="D50" s="141">
        <f t="shared" ref="D50:D55" si="3">SUM(E50,F50)</f>
        <v>0</v>
      </c>
      <c r="E50" s="146">
        <v>0</v>
      </c>
      <c r="F50" s="147">
        <v>0</v>
      </c>
      <c r="G50" s="139"/>
      <c r="H50" s="338" t="s">
        <v>52</v>
      </c>
      <c r="I50" s="339"/>
      <c r="J50" s="125">
        <v>351</v>
      </c>
      <c r="K50" s="141">
        <f t="shared" si="2"/>
        <v>6</v>
      </c>
      <c r="L50" s="146">
        <v>0</v>
      </c>
      <c r="M50" s="147">
        <v>6</v>
      </c>
    </row>
    <row r="51" spans="1:13" ht="9" customHeight="1" x14ac:dyDescent="0.15">
      <c r="A51" s="338" t="s">
        <v>21</v>
      </c>
      <c r="B51" s="344"/>
      <c r="C51" s="125">
        <v>92</v>
      </c>
      <c r="D51" s="141">
        <f t="shared" si="3"/>
        <v>28</v>
      </c>
      <c r="E51" s="146">
        <v>4</v>
      </c>
      <c r="F51" s="147">
        <v>24</v>
      </c>
      <c r="G51" s="139"/>
      <c r="H51" s="338" t="s">
        <v>53</v>
      </c>
      <c r="I51" s="339"/>
      <c r="J51" s="125">
        <v>361</v>
      </c>
      <c r="K51" s="141">
        <f t="shared" si="2"/>
        <v>0</v>
      </c>
      <c r="L51" s="146">
        <v>0</v>
      </c>
      <c r="M51" s="147">
        <v>0</v>
      </c>
    </row>
    <row r="52" spans="1:13" s="139" customFormat="1" ht="18" customHeight="1" x14ac:dyDescent="0.15">
      <c r="A52" s="338" t="s">
        <v>22</v>
      </c>
      <c r="B52" s="339"/>
      <c r="C52" s="125">
        <v>101</v>
      </c>
      <c r="D52" s="141">
        <f t="shared" si="3"/>
        <v>0</v>
      </c>
      <c r="E52" s="146">
        <v>0</v>
      </c>
      <c r="F52" s="147">
        <v>0</v>
      </c>
      <c r="H52" s="335" t="s">
        <v>101</v>
      </c>
      <c r="I52" s="336"/>
      <c r="J52" s="259">
        <v>371</v>
      </c>
      <c r="K52" s="141">
        <f t="shared" si="2"/>
        <v>294</v>
      </c>
      <c r="L52" s="146">
        <v>26</v>
      </c>
      <c r="M52" s="147">
        <v>268</v>
      </c>
    </row>
    <row r="53" spans="1:13" ht="9" customHeight="1" x14ac:dyDescent="0.15">
      <c r="A53" s="255" t="s">
        <v>23</v>
      </c>
      <c r="B53" s="256"/>
      <c r="C53" s="125">
        <v>111</v>
      </c>
      <c r="D53" s="141">
        <f t="shared" si="3"/>
        <v>418</v>
      </c>
      <c r="E53" s="146">
        <v>418</v>
      </c>
      <c r="F53" s="147">
        <v>0</v>
      </c>
      <c r="G53" s="139"/>
      <c r="H53" s="331" t="s">
        <v>54</v>
      </c>
      <c r="I53" s="332"/>
      <c r="J53" s="125"/>
      <c r="K53" s="141">
        <f>SUM(K54:K62)</f>
        <v>412</v>
      </c>
      <c r="L53" s="141">
        <f>SUM(L54:L62)</f>
        <v>8</v>
      </c>
      <c r="M53" s="264">
        <f>SUM(M54:M62)</f>
        <v>404</v>
      </c>
    </row>
    <row r="54" spans="1:13" ht="9" customHeight="1" x14ac:dyDescent="0.15">
      <c r="A54" s="331" t="s">
        <v>93</v>
      </c>
      <c r="B54" s="332"/>
      <c r="C54" s="125">
        <v>112</v>
      </c>
      <c r="D54" s="141">
        <f t="shared" si="3"/>
        <v>0</v>
      </c>
      <c r="E54" s="146">
        <v>0</v>
      </c>
      <c r="F54" s="147">
        <v>0</v>
      </c>
      <c r="G54" s="139"/>
      <c r="H54" s="338" t="s">
        <v>80</v>
      </c>
      <c r="I54" s="339"/>
      <c r="J54" s="125">
        <v>381</v>
      </c>
      <c r="K54" s="141">
        <f t="shared" ref="K54:K62" si="4">SUM(L54,M54)</f>
        <v>0</v>
      </c>
      <c r="L54" s="146">
        <v>0</v>
      </c>
      <c r="M54" s="147">
        <v>0</v>
      </c>
    </row>
    <row r="55" spans="1:13" ht="9" customHeight="1" x14ac:dyDescent="0.15">
      <c r="A55" s="338" t="s">
        <v>24</v>
      </c>
      <c r="B55" s="344"/>
      <c r="C55" s="125">
        <v>121</v>
      </c>
      <c r="D55" s="141">
        <f t="shared" si="3"/>
        <v>0</v>
      </c>
      <c r="E55" s="146">
        <v>0</v>
      </c>
      <c r="F55" s="147">
        <v>0</v>
      </c>
      <c r="G55" s="139"/>
      <c r="H55" s="255" t="s">
        <v>55</v>
      </c>
      <c r="I55" s="256"/>
      <c r="J55" s="125">
        <v>391</v>
      </c>
      <c r="K55" s="141">
        <f t="shared" si="4"/>
        <v>0</v>
      </c>
      <c r="L55" s="146">
        <v>0</v>
      </c>
      <c r="M55" s="147">
        <v>0</v>
      </c>
    </row>
    <row r="56" spans="1:13" ht="9" customHeight="1" x14ac:dyDescent="0.15">
      <c r="A56" s="331" t="s">
        <v>25</v>
      </c>
      <c r="B56" s="332"/>
      <c r="C56" s="125"/>
      <c r="D56" s="141">
        <f>SUM(D57:D66)</f>
        <v>3381</v>
      </c>
      <c r="E56" s="141">
        <f>SUM(E57:E66)</f>
        <v>435</v>
      </c>
      <c r="F56" s="264">
        <f>SUM(F57:F66)</f>
        <v>2946</v>
      </c>
      <c r="G56" s="139"/>
      <c r="H56" s="335" t="s">
        <v>91</v>
      </c>
      <c r="I56" s="336"/>
      <c r="J56" s="259">
        <v>401</v>
      </c>
      <c r="K56" s="141">
        <f t="shared" si="4"/>
        <v>0</v>
      </c>
      <c r="L56" s="146">
        <v>0</v>
      </c>
      <c r="M56" s="147">
        <v>0</v>
      </c>
    </row>
    <row r="57" spans="1:13" ht="9" customHeight="1" x14ac:dyDescent="0.15">
      <c r="A57" s="331" t="s">
        <v>26</v>
      </c>
      <c r="B57" s="332"/>
      <c r="C57" s="125">
        <v>131</v>
      </c>
      <c r="D57" s="141">
        <f t="shared" ref="D57:D66" si="5">SUM(E57,F57)</f>
        <v>0</v>
      </c>
      <c r="E57" s="146">
        <v>0</v>
      </c>
      <c r="F57" s="147">
        <v>0</v>
      </c>
      <c r="G57" s="139"/>
      <c r="H57" s="331" t="s">
        <v>56</v>
      </c>
      <c r="I57" s="332"/>
      <c r="J57" s="125">
        <v>411</v>
      </c>
      <c r="K57" s="141">
        <f t="shared" si="4"/>
        <v>7</v>
      </c>
      <c r="L57" s="146">
        <v>0</v>
      </c>
      <c r="M57" s="147">
        <v>7</v>
      </c>
    </row>
    <row r="58" spans="1:13" ht="9" customHeight="1" x14ac:dyDescent="0.15">
      <c r="A58" s="331" t="s">
        <v>27</v>
      </c>
      <c r="B58" s="332"/>
      <c r="C58" s="125">
        <v>141</v>
      </c>
      <c r="D58" s="141">
        <f t="shared" si="5"/>
        <v>0</v>
      </c>
      <c r="E58" s="146">
        <v>0</v>
      </c>
      <c r="F58" s="147">
        <v>0</v>
      </c>
      <c r="G58" s="139"/>
      <c r="H58" s="335" t="s">
        <v>217</v>
      </c>
      <c r="I58" s="336"/>
      <c r="J58" s="259">
        <v>421</v>
      </c>
      <c r="K58" s="141">
        <f t="shared" si="4"/>
        <v>40</v>
      </c>
      <c r="L58" s="146">
        <v>0</v>
      </c>
      <c r="M58" s="147">
        <v>40</v>
      </c>
    </row>
    <row r="59" spans="1:13" ht="9" customHeight="1" x14ac:dyDescent="0.15">
      <c r="A59" s="331" t="s">
        <v>83</v>
      </c>
      <c r="B59" s="332"/>
      <c r="C59" s="125">
        <v>151</v>
      </c>
      <c r="D59" s="141">
        <f t="shared" si="5"/>
        <v>0</v>
      </c>
      <c r="E59" s="146">
        <v>0</v>
      </c>
      <c r="F59" s="147">
        <v>0</v>
      </c>
      <c r="G59" s="139"/>
      <c r="H59" s="331" t="s">
        <v>57</v>
      </c>
      <c r="I59" s="332"/>
      <c r="J59" s="125">
        <v>422</v>
      </c>
      <c r="K59" s="141">
        <f t="shared" si="4"/>
        <v>47</v>
      </c>
      <c r="L59" s="146">
        <v>0</v>
      </c>
      <c r="M59" s="147">
        <v>47</v>
      </c>
    </row>
    <row r="60" spans="1:13" ht="9" customHeight="1" x14ac:dyDescent="0.15">
      <c r="A60" s="338" t="s">
        <v>84</v>
      </c>
      <c r="B60" s="339"/>
      <c r="C60" s="125">
        <v>161</v>
      </c>
      <c r="D60" s="141">
        <f t="shared" si="5"/>
        <v>2911</v>
      </c>
      <c r="E60" s="146">
        <v>369</v>
      </c>
      <c r="F60" s="147">
        <v>2542</v>
      </c>
      <c r="G60" s="139"/>
      <c r="H60" s="331" t="s">
        <v>58</v>
      </c>
      <c r="I60" s="332"/>
      <c r="J60" s="125">
        <v>423</v>
      </c>
      <c r="K60" s="141">
        <f t="shared" si="4"/>
        <v>0</v>
      </c>
      <c r="L60" s="146">
        <v>0</v>
      </c>
      <c r="M60" s="147">
        <v>0</v>
      </c>
    </row>
    <row r="61" spans="1:13" ht="9" customHeight="1" x14ac:dyDescent="0.15">
      <c r="A61" s="331" t="s">
        <v>28</v>
      </c>
      <c r="B61" s="332"/>
      <c r="C61" s="125">
        <v>162</v>
      </c>
      <c r="D61" s="141">
        <f t="shared" si="5"/>
        <v>70</v>
      </c>
      <c r="E61" s="146">
        <v>66</v>
      </c>
      <c r="F61" s="147">
        <v>4</v>
      </c>
      <c r="G61" s="139"/>
      <c r="H61" s="331" t="s">
        <v>244</v>
      </c>
      <c r="I61" s="332"/>
      <c r="J61" s="125">
        <v>424</v>
      </c>
      <c r="K61" s="141">
        <f t="shared" si="4"/>
        <v>0</v>
      </c>
      <c r="L61" s="146">
        <v>0</v>
      </c>
      <c r="M61" s="147">
        <v>0</v>
      </c>
    </row>
    <row r="62" spans="1:13" ht="9" customHeight="1" x14ac:dyDescent="0.15">
      <c r="A62" s="331" t="s">
        <v>29</v>
      </c>
      <c r="B62" s="332"/>
      <c r="C62" s="125">
        <v>171</v>
      </c>
      <c r="D62" s="141">
        <f t="shared" si="5"/>
        <v>0</v>
      </c>
      <c r="E62" s="146">
        <v>0</v>
      </c>
      <c r="F62" s="147">
        <v>0</v>
      </c>
      <c r="G62" s="139"/>
      <c r="H62" s="331" t="s">
        <v>87</v>
      </c>
      <c r="I62" s="332"/>
      <c r="J62" s="125">
        <v>425</v>
      </c>
      <c r="K62" s="141">
        <f t="shared" si="4"/>
        <v>318</v>
      </c>
      <c r="L62" s="146">
        <v>8</v>
      </c>
      <c r="M62" s="147">
        <v>310</v>
      </c>
    </row>
    <row r="63" spans="1:13" ht="9" customHeight="1" x14ac:dyDescent="0.15">
      <c r="A63" s="338" t="s">
        <v>30</v>
      </c>
      <c r="B63" s="339"/>
      <c r="C63" s="125">
        <v>181</v>
      </c>
      <c r="D63" s="141">
        <f t="shared" si="5"/>
        <v>0</v>
      </c>
      <c r="E63" s="146">
        <v>0</v>
      </c>
      <c r="F63" s="147">
        <v>0</v>
      </c>
      <c r="G63" s="139"/>
      <c r="H63" s="331" t="s">
        <v>59</v>
      </c>
      <c r="I63" s="332"/>
      <c r="J63" s="125"/>
      <c r="K63" s="141">
        <f>SUM(K64:K71)</f>
        <v>1326</v>
      </c>
      <c r="L63" s="141">
        <f>SUM(L64:L71)</f>
        <v>250</v>
      </c>
      <c r="M63" s="264">
        <f>SUM(M64:M71)</f>
        <v>1076</v>
      </c>
    </row>
    <row r="64" spans="1:13" ht="9" customHeight="1" x14ac:dyDescent="0.15">
      <c r="A64" s="331" t="s">
        <v>31</v>
      </c>
      <c r="B64" s="332"/>
      <c r="C64" s="125">
        <v>191</v>
      </c>
      <c r="D64" s="141">
        <f t="shared" si="5"/>
        <v>400</v>
      </c>
      <c r="E64" s="146">
        <v>0</v>
      </c>
      <c r="F64" s="147">
        <v>400</v>
      </c>
      <c r="G64" s="139"/>
      <c r="H64" s="331" t="s">
        <v>60</v>
      </c>
      <c r="I64" s="332"/>
      <c r="J64" s="125">
        <v>431</v>
      </c>
      <c r="K64" s="141">
        <f t="shared" ref="K64:K71" si="6">SUM(L64,M64)</f>
        <v>0</v>
      </c>
      <c r="L64" s="146">
        <v>0</v>
      </c>
      <c r="M64" s="147">
        <v>0</v>
      </c>
    </row>
    <row r="65" spans="1:13" ht="9" customHeight="1" x14ac:dyDescent="0.15">
      <c r="A65" s="331" t="s">
        <v>32</v>
      </c>
      <c r="B65" s="332"/>
      <c r="C65" s="125">
        <v>201</v>
      </c>
      <c r="D65" s="141">
        <f t="shared" si="5"/>
        <v>0</v>
      </c>
      <c r="E65" s="146">
        <v>0</v>
      </c>
      <c r="F65" s="147">
        <v>0</v>
      </c>
      <c r="G65" s="139"/>
      <c r="H65" s="335" t="s">
        <v>218</v>
      </c>
      <c r="I65" s="336"/>
      <c r="J65" s="259">
        <v>441</v>
      </c>
      <c r="K65" s="141">
        <f t="shared" si="6"/>
        <v>0</v>
      </c>
      <c r="L65" s="146">
        <v>0</v>
      </c>
      <c r="M65" s="147">
        <v>0</v>
      </c>
    </row>
    <row r="66" spans="1:13" ht="18" customHeight="1" x14ac:dyDescent="0.15">
      <c r="A66" s="255" t="s">
        <v>219</v>
      </c>
      <c r="B66" s="256"/>
      <c r="C66" s="125">
        <v>211</v>
      </c>
      <c r="D66" s="141">
        <f t="shared" si="5"/>
        <v>0</v>
      </c>
      <c r="E66" s="146">
        <v>0</v>
      </c>
      <c r="F66" s="147">
        <v>0</v>
      </c>
      <c r="G66" s="139"/>
      <c r="H66" s="335" t="s">
        <v>222</v>
      </c>
      <c r="I66" s="336"/>
      <c r="J66" s="259">
        <v>442</v>
      </c>
      <c r="K66" s="141">
        <f t="shared" si="6"/>
        <v>0</v>
      </c>
      <c r="L66" s="146">
        <v>0</v>
      </c>
      <c r="M66" s="147">
        <v>0</v>
      </c>
    </row>
    <row r="67" spans="1:13" s="139" customFormat="1" ht="9" customHeight="1" x14ac:dyDescent="0.15">
      <c r="A67" s="255" t="s">
        <v>103</v>
      </c>
      <c r="B67" s="256"/>
      <c r="C67" s="125"/>
      <c r="D67" s="141">
        <f>SUM(D68:D80,K35:K36)</f>
        <v>2798</v>
      </c>
      <c r="E67" s="141">
        <f>SUM(E68:E80,L35:L36)</f>
        <v>696</v>
      </c>
      <c r="F67" s="264">
        <f>SUM(F68:F80,M35:M36)</f>
        <v>2102</v>
      </c>
      <c r="H67" s="338" t="s">
        <v>61</v>
      </c>
      <c r="I67" s="339"/>
      <c r="J67" s="125">
        <v>443</v>
      </c>
      <c r="K67" s="141">
        <f t="shared" si="6"/>
        <v>0</v>
      </c>
      <c r="L67" s="146">
        <v>0</v>
      </c>
      <c r="M67" s="147">
        <v>0</v>
      </c>
    </row>
    <row r="68" spans="1:13" ht="9" customHeight="1" x14ac:dyDescent="0.15">
      <c r="A68" s="331" t="s">
        <v>33</v>
      </c>
      <c r="B68" s="332"/>
      <c r="C68" s="125">
        <v>221</v>
      </c>
      <c r="D68" s="141">
        <f t="shared" ref="D68:D80" si="7">SUM(E68,F68)</f>
        <v>0</v>
      </c>
      <c r="E68" s="146">
        <v>0</v>
      </c>
      <c r="F68" s="147">
        <v>0</v>
      </c>
      <c r="G68" s="139"/>
      <c r="H68" s="331" t="s">
        <v>88</v>
      </c>
      <c r="I68" s="332"/>
      <c r="J68" s="125">
        <v>444</v>
      </c>
      <c r="K68" s="141">
        <f t="shared" si="6"/>
        <v>1191</v>
      </c>
      <c r="L68" s="146">
        <v>235</v>
      </c>
      <c r="M68" s="147">
        <v>956</v>
      </c>
    </row>
    <row r="69" spans="1:13" ht="9" customHeight="1" x14ac:dyDescent="0.15">
      <c r="A69" s="331" t="s">
        <v>34</v>
      </c>
      <c r="B69" s="332"/>
      <c r="C69" s="125">
        <v>222</v>
      </c>
      <c r="D69" s="141">
        <f t="shared" si="7"/>
        <v>101</v>
      </c>
      <c r="E69" s="146">
        <v>1</v>
      </c>
      <c r="F69" s="147">
        <v>100</v>
      </c>
      <c r="G69" s="139"/>
      <c r="H69" s="338" t="s">
        <v>62</v>
      </c>
      <c r="I69" s="339"/>
      <c r="J69" s="125">
        <v>451</v>
      </c>
      <c r="K69" s="141">
        <f t="shared" si="6"/>
        <v>8</v>
      </c>
      <c r="L69" s="146">
        <v>0</v>
      </c>
      <c r="M69" s="147">
        <v>8</v>
      </c>
    </row>
    <row r="70" spans="1:13" ht="9" customHeight="1" x14ac:dyDescent="0.15">
      <c r="A70" s="338" t="s">
        <v>35</v>
      </c>
      <c r="B70" s="339"/>
      <c r="C70" s="125">
        <v>231</v>
      </c>
      <c r="D70" s="141">
        <f t="shared" si="7"/>
        <v>0</v>
      </c>
      <c r="E70" s="146">
        <v>0</v>
      </c>
      <c r="F70" s="147">
        <v>0</v>
      </c>
      <c r="G70" s="139"/>
      <c r="H70" s="335" t="s">
        <v>220</v>
      </c>
      <c r="I70" s="336"/>
      <c r="J70" s="259">
        <v>461</v>
      </c>
      <c r="K70" s="141">
        <f t="shared" si="6"/>
        <v>127</v>
      </c>
      <c r="L70" s="146">
        <v>15</v>
      </c>
      <c r="M70" s="147">
        <v>112</v>
      </c>
    </row>
    <row r="71" spans="1:13" s="139" customFormat="1" ht="9" customHeight="1" x14ac:dyDescent="0.15">
      <c r="A71" s="338" t="s">
        <v>36</v>
      </c>
      <c r="B71" s="339"/>
      <c r="C71" s="125">
        <v>241</v>
      </c>
      <c r="D71" s="141">
        <f t="shared" si="7"/>
        <v>738</v>
      </c>
      <c r="E71" s="146"/>
      <c r="F71" s="147">
        <v>738</v>
      </c>
      <c r="H71" s="331" t="s">
        <v>89</v>
      </c>
      <c r="I71" s="332"/>
      <c r="J71" s="125">
        <v>471</v>
      </c>
      <c r="K71" s="141">
        <f t="shared" si="6"/>
        <v>0</v>
      </c>
      <c r="L71" s="146">
        <v>0</v>
      </c>
      <c r="M71" s="147">
        <v>0</v>
      </c>
    </row>
    <row r="72" spans="1:13" ht="9" customHeight="1" x14ac:dyDescent="0.15">
      <c r="A72" s="338" t="s">
        <v>37</v>
      </c>
      <c r="B72" s="339"/>
      <c r="C72" s="125">
        <v>251</v>
      </c>
      <c r="D72" s="141">
        <f t="shared" si="7"/>
        <v>0</v>
      </c>
      <c r="E72" s="146">
        <v>0</v>
      </c>
      <c r="F72" s="147">
        <v>0</v>
      </c>
      <c r="G72" s="139"/>
      <c r="H72" s="331" t="s">
        <v>102</v>
      </c>
      <c r="I72" s="332"/>
      <c r="J72" s="125"/>
      <c r="K72" s="141">
        <f>SUM(K73:K79)</f>
        <v>8328</v>
      </c>
      <c r="L72" s="141">
        <f>SUM(L73:L79)</f>
        <v>6016</v>
      </c>
      <c r="M72" s="264">
        <f>SUM(M73:M79)</f>
        <v>2312</v>
      </c>
    </row>
    <row r="73" spans="1:13" ht="9" customHeight="1" x14ac:dyDescent="0.15">
      <c r="A73" s="255" t="s">
        <v>38</v>
      </c>
      <c r="B73" s="256"/>
      <c r="C73" s="125">
        <v>252</v>
      </c>
      <c r="D73" s="141">
        <f t="shared" si="7"/>
        <v>820</v>
      </c>
      <c r="E73" s="146">
        <v>290</v>
      </c>
      <c r="F73" s="147">
        <v>530</v>
      </c>
      <c r="G73" s="139"/>
      <c r="H73" s="338" t="s">
        <v>63</v>
      </c>
      <c r="I73" s="339"/>
      <c r="J73" s="125">
        <v>481</v>
      </c>
      <c r="K73" s="141">
        <f t="shared" ref="K73:K81" si="8">SUM(L73,M73)</f>
        <v>1129</v>
      </c>
      <c r="L73" s="146">
        <v>1129</v>
      </c>
      <c r="M73" s="147">
        <v>0</v>
      </c>
    </row>
    <row r="74" spans="1:13" ht="9" customHeight="1" x14ac:dyDescent="0.15">
      <c r="A74" s="331" t="s">
        <v>85</v>
      </c>
      <c r="B74" s="332"/>
      <c r="C74" s="125">
        <v>253</v>
      </c>
      <c r="D74" s="141">
        <f t="shared" si="7"/>
        <v>0</v>
      </c>
      <c r="E74" s="146">
        <v>0</v>
      </c>
      <c r="F74" s="147"/>
      <c r="G74" s="139"/>
      <c r="H74" s="333" t="s">
        <v>92</v>
      </c>
      <c r="I74" s="334"/>
      <c r="J74" s="138">
        <v>491</v>
      </c>
      <c r="K74" s="141">
        <f t="shared" si="8"/>
        <v>1092</v>
      </c>
      <c r="L74" s="146">
        <v>1092</v>
      </c>
      <c r="M74" s="147">
        <v>0</v>
      </c>
    </row>
    <row r="75" spans="1:13" ht="9" customHeight="1" x14ac:dyDescent="0.15">
      <c r="A75" s="255" t="s">
        <v>39</v>
      </c>
      <c r="B75" s="256"/>
      <c r="C75" s="125">
        <v>254</v>
      </c>
      <c r="D75" s="141">
        <f t="shared" si="7"/>
        <v>8</v>
      </c>
      <c r="E75" s="146">
        <v>0</v>
      </c>
      <c r="F75" s="147">
        <v>8</v>
      </c>
      <c r="G75" s="139"/>
      <c r="H75" s="335" t="s">
        <v>64</v>
      </c>
      <c r="I75" s="336"/>
      <c r="J75" s="259">
        <v>501</v>
      </c>
      <c r="K75" s="141">
        <f t="shared" si="8"/>
        <v>71</v>
      </c>
      <c r="L75" s="146">
        <v>1</v>
      </c>
      <c r="M75" s="147">
        <v>70</v>
      </c>
    </row>
    <row r="76" spans="1:13" ht="9" customHeight="1" x14ac:dyDescent="0.15">
      <c r="A76" s="255" t="s">
        <v>40</v>
      </c>
      <c r="B76" s="256"/>
      <c r="C76" s="125">
        <v>255</v>
      </c>
      <c r="D76" s="141">
        <f t="shared" si="7"/>
        <v>0</v>
      </c>
      <c r="E76" s="146">
        <v>0</v>
      </c>
      <c r="F76" s="147">
        <v>0</v>
      </c>
      <c r="G76" s="139"/>
      <c r="H76" s="337" t="s">
        <v>78</v>
      </c>
      <c r="I76" s="334"/>
      <c r="J76" s="138">
        <v>511</v>
      </c>
      <c r="K76" s="141">
        <f t="shared" si="8"/>
        <v>1080</v>
      </c>
      <c r="L76" s="146">
        <v>1080</v>
      </c>
      <c r="M76" s="147">
        <v>0</v>
      </c>
    </row>
    <row r="77" spans="1:13" ht="9" customHeight="1" x14ac:dyDescent="0.15">
      <c r="A77" s="255" t="s">
        <v>86</v>
      </c>
      <c r="B77" s="256"/>
      <c r="C77" s="125">
        <v>256</v>
      </c>
      <c r="D77" s="141">
        <f t="shared" si="7"/>
        <v>577</v>
      </c>
      <c r="E77" s="146">
        <v>199</v>
      </c>
      <c r="F77" s="147">
        <v>378</v>
      </c>
      <c r="G77" s="139"/>
      <c r="H77" s="331" t="s">
        <v>65</v>
      </c>
      <c r="I77" s="332"/>
      <c r="J77" s="125">
        <v>512</v>
      </c>
      <c r="K77" s="141">
        <f t="shared" si="8"/>
        <v>2086</v>
      </c>
      <c r="L77" s="146">
        <v>2086</v>
      </c>
      <c r="M77" s="147">
        <v>0</v>
      </c>
    </row>
    <row r="78" spans="1:13" ht="9" customHeight="1" x14ac:dyDescent="0.15">
      <c r="A78" s="338" t="s">
        <v>41</v>
      </c>
      <c r="B78" s="339"/>
      <c r="C78" s="125">
        <v>261</v>
      </c>
      <c r="D78" s="141">
        <f t="shared" si="7"/>
        <v>412</v>
      </c>
      <c r="E78" s="146">
        <v>206</v>
      </c>
      <c r="F78" s="147">
        <v>206</v>
      </c>
      <c r="G78" s="139"/>
      <c r="H78" s="338" t="s">
        <v>66</v>
      </c>
      <c r="I78" s="339"/>
      <c r="J78" s="125">
        <v>521</v>
      </c>
      <c r="K78" s="141">
        <f t="shared" si="8"/>
        <v>1229</v>
      </c>
      <c r="L78" s="146">
        <v>379</v>
      </c>
      <c r="M78" s="147">
        <v>850</v>
      </c>
    </row>
    <row r="79" spans="1:13" ht="9" customHeight="1" x14ac:dyDescent="0.15">
      <c r="A79" s="338" t="s">
        <v>42</v>
      </c>
      <c r="B79" s="339"/>
      <c r="C79" s="125">
        <v>262</v>
      </c>
      <c r="D79" s="141">
        <f t="shared" si="7"/>
        <v>0</v>
      </c>
      <c r="E79" s="146">
        <v>0</v>
      </c>
      <c r="F79" s="147">
        <v>0</v>
      </c>
      <c r="G79" s="139"/>
      <c r="H79" s="338" t="s">
        <v>67</v>
      </c>
      <c r="I79" s="339"/>
      <c r="J79" s="125">
        <v>531</v>
      </c>
      <c r="K79" s="141">
        <f t="shared" si="8"/>
        <v>1641</v>
      </c>
      <c r="L79" s="146">
        <v>249</v>
      </c>
      <c r="M79" s="147">
        <v>1392</v>
      </c>
    </row>
    <row r="80" spans="1:13" ht="9" customHeight="1" x14ac:dyDescent="0.15">
      <c r="A80" s="342" t="s">
        <v>68</v>
      </c>
      <c r="B80" s="343"/>
      <c r="C80" s="260">
        <v>263</v>
      </c>
      <c r="D80" s="143">
        <f t="shared" si="7"/>
        <v>0</v>
      </c>
      <c r="E80" s="142">
        <v>0</v>
      </c>
      <c r="F80" s="144">
        <v>0</v>
      </c>
      <c r="G80" s="171"/>
      <c r="H80" s="122" t="s">
        <v>99</v>
      </c>
      <c r="I80" s="123"/>
      <c r="J80" s="126">
        <v>541</v>
      </c>
      <c r="K80" s="142">
        <f t="shared" si="8"/>
        <v>0</v>
      </c>
      <c r="L80" s="175">
        <v>0</v>
      </c>
      <c r="M80" s="145">
        <v>0</v>
      </c>
    </row>
    <row r="81" spans="1:13" ht="9" customHeight="1" x14ac:dyDescent="0.15">
      <c r="A81" s="162"/>
      <c r="B81" s="162"/>
      <c r="C81" s="162"/>
      <c r="D81" s="162"/>
      <c r="E81" s="162"/>
      <c r="F81" s="162"/>
      <c r="G81" s="139"/>
      <c r="H81" s="340" t="s">
        <v>221</v>
      </c>
      <c r="I81" s="341"/>
      <c r="J81" s="126"/>
      <c r="K81" s="142">
        <f t="shared" si="8"/>
        <v>0</v>
      </c>
      <c r="L81" s="142">
        <v>0</v>
      </c>
      <c r="M81" s="145">
        <v>0</v>
      </c>
    </row>
    <row r="82" spans="1:13" ht="15.6" customHeight="1" x14ac:dyDescent="0.15">
      <c r="D82" s="1"/>
      <c r="E82" s="1"/>
      <c r="F82" s="1"/>
    </row>
    <row r="83" spans="1:13" ht="15.6" customHeight="1" x14ac:dyDescent="0.15">
      <c r="D83" s="1"/>
      <c r="E83" s="1"/>
      <c r="F83" s="1"/>
    </row>
    <row r="84" spans="1:13" ht="15.6" customHeight="1" x14ac:dyDescent="0.15">
      <c r="D84" s="1"/>
      <c r="E84" s="1"/>
      <c r="F84" s="1"/>
    </row>
    <row r="85" spans="1:13" ht="15.6" customHeight="1" x14ac:dyDescent="0.15">
      <c r="D85" s="1"/>
      <c r="E85" s="1"/>
      <c r="F85" s="1"/>
    </row>
    <row r="86" spans="1:13" ht="15.6" customHeight="1" x14ac:dyDescent="0.15">
      <c r="D86" s="1"/>
      <c r="E86" s="1"/>
      <c r="F86" s="1"/>
    </row>
    <row r="87" spans="1:13" ht="15.6" customHeight="1" x14ac:dyDescent="0.15">
      <c r="D87" s="1"/>
      <c r="E87" s="1"/>
      <c r="F87" s="1"/>
    </row>
    <row r="88" spans="1:13" ht="15.6" customHeight="1" x14ac:dyDescent="0.15">
      <c r="D88" s="1"/>
      <c r="E88" s="1"/>
      <c r="F88" s="1"/>
    </row>
    <row r="89" spans="1:13" ht="15.6" customHeight="1" x14ac:dyDescent="0.15">
      <c r="D89" s="1"/>
      <c r="E89" s="1"/>
      <c r="F89" s="1"/>
    </row>
    <row r="90" spans="1:13" ht="15.6" customHeight="1" x14ac:dyDescent="0.15">
      <c r="D90" s="1"/>
      <c r="E90" s="1"/>
      <c r="F90" s="1"/>
    </row>
    <row r="91" spans="1:13" ht="15.6" customHeight="1" x14ac:dyDescent="0.15">
      <c r="D91" s="1"/>
      <c r="E91" s="1"/>
      <c r="F91" s="1"/>
    </row>
    <row r="92" spans="1:13" ht="15.6" customHeight="1" x14ac:dyDescent="0.15">
      <c r="D92" s="1"/>
      <c r="E92" s="1"/>
      <c r="F92" s="1"/>
    </row>
    <row r="93" spans="1:13" ht="15.6" customHeight="1" x14ac:dyDescent="0.15">
      <c r="D93" s="1"/>
      <c r="E93" s="1"/>
      <c r="F93" s="1"/>
    </row>
    <row r="94" spans="1:13" ht="15.6" customHeight="1" x14ac:dyDescent="0.15">
      <c r="D94" s="1"/>
      <c r="E94" s="1"/>
      <c r="F94" s="1"/>
    </row>
    <row r="95" spans="1:13" ht="15.6" customHeight="1" x14ac:dyDescent="0.15">
      <c r="D95" s="1"/>
      <c r="E95" s="1"/>
      <c r="F95" s="1"/>
    </row>
    <row r="96" spans="1:13" ht="15.6" customHeight="1" x14ac:dyDescent="0.15">
      <c r="D96" s="1"/>
      <c r="E96" s="1"/>
      <c r="F96" s="1"/>
    </row>
    <row r="97" spans="4:6" ht="15.6" customHeight="1" x14ac:dyDescent="0.15">
      <c r="D97" s="1"/>
      <c r="E97" s="1"/>
      <c r="F97" s="1"/>
    </row>
    <row r="98" spans="4:6" ht="21" customHeight="1" x14ac:dyDescent="0.15">
      <c r="D98" s="1"/>
      <c r="E98" s="1"/>
      <c r="F98" s="1"/>
    </row>
    <row r="99" spans="4:6" ht="15.6" customHeight="1" x14ac:dyDescent="0.15">
      <c r="D99" s="1"/>
      <c r="E99" s="1"/>
      <c r="F99" s="1"/>
    </row>
    <row r="100" spans="4:6" ht="15.6" customHeight="1" x14ac:dyDescent="0.15">
      <c r="D100" s="1"/>
      <c r="E100" s="1"/>
      <c r="F100" s="1"/>
    </row>
    <row r="101" spans="4:6" ht="15.6" customHeight="1" x14ac:dyDescent="0.15">
      <c r="D101" s="1"/>
      <c r="E101" s="1"/>
      <c r="F101" s="1"/>
    </row>
    <row r="102" spans="4:6" ht="15.6" customHeight="1" x14ac:dyDescent="0.15">
      <c r="D102" s="1"/>
      <c r="E102" s="1"/>
      <c r="F102" s="1"/>
    </row>
    <row r="103" spans="4:6" ht="15.6" customHeight="1" x14ac:dyDescent="0.15">
      <c r="D103" s="1"/>
      <c r="E103" s="1"/>
      <c r="F103" s="1"/>
    </row>
    <row r="104" spans="4:6" ht="15.6" customHeight="1" x14ac:dyDescent="0.15">
      <c r="D104" s="1"/>
      <c r="E104" s="1"/>
      <c r="F104" s="1"/>
    </row>
    <row r="105" spans="4:6" ht="15.6" customHeight="1" x14ac:dyDescent="0.15">
      <c r="D105" s="1"/>
      <c r="E105" s="1"/>
      <c r="F105" s="1"/>
    </row>
    <row r="106" spans="4:6" ht="15.6" customHeight="1" x14ac:dyDescent="0.15">
      <c r="D106" s="1"/>
      <c r="E106" s="1"/>
      <c r="F106" s="1"/>
    </row>
    <row r="107" spans="4:6" ht="15.6" customHeight="1" x14ac:dyDescent="0.15">
      <c r="D107" s="1"/>
      <c r="E107" s="1"/>
      <c r="F107" s="1"/>
    </row>
    <row r="108" spans="4:6" ht="15.6" customHeight="1" x14ac:dyDescent="0.15">
      <c r="D108" s="1"/>
      <c r="E108" s="1"/>
      <c r="F108" s="1"/>
    </row>
    <row r="109" spans="4:6" ht="15.6" customHeight="1" x14ac:dyDescent="0.15">
      <c r="D109" s="1"/>
      <c r="E109" s="1"/>
      <c r="F109" s="1"/>
    </row>
    <row r="110" spans="4:6" ht="15.6" customHeight="1" x14ac:dyDescent="0.15">
      <c r="D110" s="1"/>
      <c r="E110" s="1"/>
      <c r="F110" s="1"/>
    </row>
    <row r="111" spans="4:6" ht="15.6" customHeight="1" x14ac:dyDescent="0.15">
      <c r="D111" s="1"/>
      <c r="E111" s="1"/>
      <c r="F111" s="1"/>
    </row>
    <row r="112" spans="4:6" ht="15.6" customHeight="1" x14ac:dyDescent="0.15">
      <c r="D112" s="1"/>
      <c r="E112" s="1"/>
      <c r="F112" s="1"/>
    </row>
    <row r="113" spans="4:6" ht="15.6" customHeight="1" x14ac:dyDescent="0.15">
      <c r="D113" s="1"/>
      <c r="E113" s="1"/>
      <c r="F113" s="1"/>
    </row>
    <row r="114" spans="4:6" ht="15.6" customHeight="1" x14ac:dyDescent="0.15">
      <c r="D114" s="1"/>
      <c r="E114" s="1"/>
      <c r="F114" s="1"/>
    </row>
    <row r="115" spans="4:6" ht="15.6" customHeight="1" x14ac:dyDescent="0.15">
      <c r="D115" s="1"/>
      <c r="E115" s="1"/>
      <c r="F115" s="1"/>
    </row>
    <row r="116" spans="4:6" ht="15.6" customHeight="1" x14ac:dyDescent="0.15">
      <c r="D116" s="1"/>
      <c r="E116" s="1"/>
      <c r="F116" s="1"/>
    </row>
    <row r="117" spans="4:6" ht="20.25" customHeight="1" x14ac:dyDescent="0.15">
      <c r="D117" s="1"/>
      <c r="E117" s="1"/>
      <c r="F117" s="1"/>
    </row>
    <row r="118" spans="4:6" ht="15.6" customHeight="1" x14ac:dyDescent="0.15">
      <c r="D118" s="1"/>
      <c r="E118" s="1"/>
      <c r="F118" s="1"/>
    </row>
    <row r="119" spans="4:6" ht="15.6" customHeight="1" x14ac:dyDescent="0.15">
      <c r="D119" s="1"/>
      <c r="E119" s="1"/>
      <c r="F119" s="1"/>
    </row>
    <row r="120" spans="4:6" ht="15.6" customHeight="1" x14ac:dyDescent="0.15">
      <c r="D120" s="1"/>
      <c r="E120" s="1"/>
      <c r="F120" s="1"/>
    </row>
    <row r="121" spans="4:6" ht="15.6" customHeight="1" x14ac:dyDescent="0.15">
      <c r="D121" s="1"/>
      <c r="E121" s="1"/>
      <c r="F121" s="1"/>
    </row>
    <row r="122" spans="4:6" ht="15.6" customHeight="1" x14ac:dyDescent="0.15">
      <c r="D122" s="1"/>
      <c r="E122" s="1"/>
      <c r="F122" s="1"/>
    </row>
    <row r="123" spans="4:6" ht="15.6" customHeight="1" x14ac:dyDescent="0.15">
      <c r="D123" s="1"/>
      <c r="E123" s="1"/>
      <c r="F123" s="1"/>
    </row>
    <row r="124" spans="4:6" ht="15.6" customHeight="1" x14ac:dyDescent="0.15">
      <c r="D124" s="1"/>
      <c r="E124" s="1"/>
      <c r="F124" s="1"/>
    </row>
    <row r="125" spans="4:6" ht="15.6" customHeight="1" x14ac:dyDescent="0.15">
      <c r="D125" s="1"/>
      <c r="E125" s="1"/>
      <c r="F125" s="1"/>
    </row>
    <row r="126" spans="4:6" ht="15.6" customHeight="1" x14ac:dyDescent="0.15">
      <c r="D126" s="1"/>
      <c r="E126" s="1"/>
      <c r="F126" s="1"/>
    </row>
    <row r="127" spans="4:6" ht="15.6" customHeight="1" x14ac:dyDescent="0.15">
      <c r="D127" s="1"/>
      <c r="E127" s="1"/>
      <c r="F127" s="1"/>
    </row>
  </sheetData>
  <mergeCells count="112">
    <mergeCell ref="H79:I79"/>
    <mergeCell ref="A58:B58"/>
    <mergeCell ref="A57:B57"/>
    <mergeCell ref="A56:B56"/>
    <mergeCell ref="H57:I57"/>
    <mergeCell ref="H56:I56"/>
    <mergeCell ref="H77:I77"/>
    <mergeCell ref="H76:I76"/>
    <mergeCell ref="A80:B80"/>
    <mergeCell ref="A64:B64"/>
    <mergeCell ref="H78:I78"/>
    <mergeCell ref="A72:B72"/>
    <mergeCell ref="A69:B69"/>
    <mergeCell ref="A70:B70"/>
    <mergeCell ref="A68:B68"/>
    <mergeCell ref="A61:B61"/>
    <mergeCell ref="H71:I71"/>
    <mergeCell ref="H61:I61"/>
    <mergeCell ref="H68:I68"/>
    <mergeCell ref="H44:I44"/>
    <mergeCell ref="H48:I48"/>
    <mergeCell ref="H54:I54"/>
    <mergeCell ref="A59:B59"/>
    <mergeCell ref="H81:I81"/>
    <mergeCell ref="H72:I72"/>
    <mergeCell ref="H67:I67"/>
    <mergeCell ref="A71:B71"/>
    <mergeCell ref="A74:B74"/>
    <mergeCell ref="A78:B78"/>
    <mergeCell ref="A55:B55"/>
    <mergeCell ref="H63:I63"/>
    <mergeCell ref="H75:I75"/>
    <mergeCell ref="H73:I73"/>
    <mergeCell ref="H51:I51"/>
    <mergeCell ref="H66:I66"/>
    <mergeCell ref="H65:I65"/>
    <mergeCell ref="H64:I64"/>
    <mergeCell ref="A52:B52"/>
    <mergeCell ref="A62:B62"/>
    <mergeCell ref="A79:B79"/>
    <mergeCell ref="H70:I70"/>
    <mergeCell ref="H74:I74"/>
    <mergeCell ref="H69:I69"/>
    <mergeCell ref="A1:G1"/>
    <mergeCell ref="H50:I50"/>
    <mergeCell ref="H41:I41"/>
    <mergeCell ref="H43:I43"/>
    <mergeCell ref="A39:B39"/>
    <mergeCell ref="A3:E3"/>
    <mergeCell ref="A6:D6"/>
    <mergeCell ref="A10:B10"/>
    <mergeCell ref="B17:B19"/>
    <mergeCell ref="A11:B13"/>
    <mergeCell ref="H6:J6"/>
    <mergeCell ref="A44:B44"/>
    <mergeCell ref="A26:B28"/>
    <mergeCell ref="J26:K26"/>
    <mergeCell ref="J24:K24"/>
    <mergeCell ref="H39:I39"/>
    <mergeCell ref="H42:I42"/>
    <mergeCell ref="A41:B41"/>
    <mergeCell ref="H40:I40"/>
    <mergeCell ref="A14:A19"/>
    <mergeCell ref="H34:I34"/>
    <mergeCell ref="A47:B47"/>
    <mergeCell ref="A48:B48"/>
    <mergeCell ref="A50:B50"/>
    <mergeCell ref="B14:B16"/>
    <mergeCell ref="A20:B22"/>
    <mergeCell ref="H38:I38"/>
    <mergeCell ref="C10:D10"/>
    <mergeCell ref="H11:H13"/>
    <mergeCell ref="H20:K20"/>
    <mergeCell ref="J13:K13"/>
    <mergeCell ref="J11:K11"/>
    <mergeCell ref="H22:H24"/>
    <mergeCell ref="J29:K29"/>
    <mergeCell ref="J21:K21"/>
    <mergeCell ref="J10:K10"/>
    <mergeCell ref="J12:K12"/>
    <mergeCell ref="J22:K22"/>
    <mergeCell ref="J25:K25"/>
    <mergeCell ref="A29:B31"/>
    <mergeCell ref="H36:I36"/>
    <mergeCell ref="H37:I37"/>
    <mergeCell ref="H35:I35"/>
    <mergeCell ref="H28:H30"/>
    <mergeCell ref="J30:K30"/>
    <mergeCell ref="A51:B51"/>
    <mergeCell ref="A63:B63"/>
    <mergeCell ref="A65:B65"/>
    <mergeCell ref="H62:I62"/>
    <mergeCell ref="A38:B38"/>
    <mergeCell ref="A35:B35"/>
    <mergeCell ref="J23:K23"/>
    <mergeCell ref="A45:B45"/>
    <mergeCell ref="A46:B46"/>
    <mergeCell ref="A49:B49"/>
    <mergeCell ref="A54:B54"/>
    <mergeCell ref="H59:I59"/>
    <mergeCell ref="H58:I58"/>
    <mergeCell ref="H60:I60"/>
    <mergeCell ref="J28:K28"/>
    <mergeCell ref="H25:H27"/>
    <mergeCell ref="J27:K27"/>
    <mergeCell ref="A60:B60"/>
    <mergeCell ref="H53:I53"/>
    <mergeCell ref="H52:I52"/>
    <mergeCell ref="A23:B25"/>
    <mergeCell ref="A33:E33"/>
    <mergeCell ref="A34:B34"/>
    <mergeCell ref="A37:B37"/>
  </mergeCells>
  <phoneticPr fontId="2"/>
  <pageMargins left="0.78740157480314965" right="0.78740157480314965" top="0.39370078740157483" bottom="0.39370078740157483" header="0.51181102362204722" footer="0.19685039370078741"/>
  <pageSetup paperSize="9" firstPageNumber="439" orientation="portrait" useFirstPageNumber="1" r:id="rId1"/>
  <headerFooter scaleWithDoc="0" alignWithMargins="0">
    <oddFooter>&amp;C- &amp;[439-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topLeftCell="A4" zoomScale="110" zoomScaleNormal="110" zoomScaleSheetLayoutView="125" workbookViewId="0">
      <selection activeCell="B3" sqref="B3:J48"/>
    </sheetView>
  </sheetViews>
  <sheetFormatPr defaultColWidth="9.625" defaultRowHeight="12" customHeight="1" x14ac:dyDescent="0.15"/>
  <cols>
    <col min="1" max="1" width="2" style="35" customWidth="1"/>
    <col min="2" max="2" width="8.5" style="36" customWidth="1"/>
    <col min="3" max="3" width="8" style="34" customWidth="1"/>
    <col min="4" max="4" width="9.625" style="34" customWidth="1"/>
    <col min="5" max="5" width="9" style="34" customWidth="1"/>
    <col min="6" max="7" width="9.625" style="34" customWidth="1"/>
    <col min="8" max="10" width="9.75" style="34" customWidth="1"/>
    <col min="11" max="11" width="1.875" style="35" customWidth="1"/>
    <col min="12" max="16384" width="9.625" style="33"/>
  </cols>
  <sheetData>
    <row r="1" spans="1:11" ht="25.5" customHeight="1" x14ac:dyDescent="0.15">
      <c r="A1" s="32"/>
      <c r="B1" s="311" t="s">
        <v>263</v>
      </c>
      <c r="C1" s="311"/>
      <c r="D1" s="311"/>
      <c r="E1" s="311"/>
      <c r="F1" s="311"/>
      <c r="G1" s="311"/>
      <c r="H1" s="311"/>
      <c r="I1" s="311"/>
      <c r="J1" s="311"/>
      <c r="K1" s="43"/>
    </row>
    <row r="2" spans="1:11" ht="4.5" customHeight="1" x14ac:dyDescent="0.15">
      <c r="A2" s="32"/>
      <c r="B2" s="54"/>
      <c r="C2" s="55"/>
      <c r="D2" s="55"/>
      <c r="E2" s="55"/>
      <c r="F2" s="55"/>
      <c r="G2" s="55"/>
      <c r="H2" s="55"/>
      <c r="I2" s="55"/>
      <c r="J2" s="55"/>
      <c r="K2" s="43"/>
    </row>
    <row r="3" spans="1:11" ht="17.100000000000001" customHeight="1" x14ac:dyDescent="0.15">
      <c r="A3" s="32"/>
      <c r="B3" s="313" t="s">
        <v>143</v>
      </c>
      <c r="C3" s="315" t="s">
        <v>144</v>
      </c>
      <c r="D3" s="316"/>
      <c r="E3" s="316" t="s">
        <v>145</v>
      </c>
      <c r="F3" s="316"/>
      <c r="G3" s="316"/>
      <c r="H3" s="317" t="s">
        <v>146</v>
      </c>
      <c r="I3" s="318"/>
      <c r="J3" s="319"/>
      <c r="K3" s="43"/>
    </row>
    <row r="4" spans="1:11" ht="17.100000000000001" customHeight="1" x14ac:dyDescent="0.15">
      <c r="A4" s="32"/>
      <c r="B4" s="314"/>
      <c r="C4" s="56" t="s">
        <v>147</v>
      </c>
      <c r="D4" s="57" t="s">
        <v>0</v>
      </c>
      <c r="E4" s="58" t="s">
        <v>71</v>
      </c>
      <c r="F4" s="57" t="s">
        <v>223</v>
      </c>
      <c r="G4" s="57" t="s">
        <v>142</v>
      </c>
      <c r="H4" s="58" t="s">
        <v>71</v>
      </c>
      <c r="I4" s="57" t="s">
        <v>69</v>
      </c>
      <c r="J4" s="59" t="s">
        <v>70</v>
      </c>
      <c r="K4" s="43"/>
    </row>
    <row r="5" spans="1:11" ht="17.100000000000001" customHeight="1" x14ac:dyDescent="0.15">
      <c r="A5" s="32"/>
      <c r="B5" s="320" t="s">
        <v>148</v>
      </c>
      <c r="C5" s="267">
        <f t="shared" ref="C5:D6" si="0">SUM(C7,C15,C17,C19,C25,C27,C33,C35,C41,C43)</f>
        <v>25482</v>
      </c>
      <c r="D5" s="217">
        <f>SUM(D7,D15,D17,D19,D25,D27,D33,D35,D41,D43)</f>
        <v>21792673</v>
      </c>
      <c r="E5" s="217">
        <f t="shared" ref="E5:I6" si="1">SUM(E7,E15,E17,E19,E25,E27,E33,E35,E41,E43)</f>
        <v>445802</v>
      </c>
      <c r="F5" s="217">
        <f t="shared" si="1"/>
        <v>219464</v>
      </c>
      <c r="G5" s="217">
        <f t="shared" si="1"/>
        <v>226338</v>
      </c>
      <c r="H5" s="218">
        <f t="shared" si="1"/>
        <v>658372</v>
      </c>
      <c r="I5" s="218">
        <f t="shared" si="1"/>
        <v>141851</v>
      </c>
      <c r="J5" s="218">
        <f>SUM(J7,J15,J17,J19,J25,J27,J33,J35,J41,J43)</f>
        <v>516521</v>
      </c>
      <c r="K5" s="43"/>
    </row>
    <row r="6" spans="1:11" ht="17.100000000000001" customHeight="1" x14ac:dyDescent="0.15">
      <c r="A6" s="32"/>
      <c r="B6" s="308"/>
      <c r="C6" s="66">
        <f t="shared" si="0"/>
        <v>26997</v>
      </c>
      <c r="D6" s="60">
        <f t="shared" si="0"/>
        <v>18328736</v>
      </c>
      <c r="E6" s="60">
        <f t="shared" si="1"/>
        <v>807452</v>
      </c>
      <c r="F6" s="60">
        <f t="shared" si="1"/>
        <v>394732</v>
      </c>
      <c r="G6" s="60">
        <f t="shared" si="1"/>
        <v>412720</v>
      </c>
      <c r="H6" s="60">
        <f t="shared" si="1"/>
        <v>670271</v>
      </c>
      <c r="I6" s="60">
        <f t="shared" si="1"/>
        <v>118862</v>
      </c>
      <c r="J6" s="61">
        <v>551409</v>
      </c>
      <c r="K6" s="44"/>
    </row>
    <row r="7" spans="1:11" s="34" customFormat="1" ht="17.100000000000001" customHeight="1" x14ac:dyDescent="0.15">
      <c r="A7" s="32"/>
      <c r="B7" s="312" t="s">
        <v>224</v>
      </c>
      <c r="C7" s="66">
        <f>C9+C11+C13</f>
        <v>3491</v>
      </c>
      <c r="D7" s="60">
        <f t="shared" ref="D7" si="2">D9+D11+D13</f>
        <v>3929111</v>
      </c>
      <c r="E7" s="60">
        <f t="shared" ref="E7:J8" si="3">E9+E11+E13</f>
        <v>256895</v>
      </c>
      <c r="F7" s="60">
        <f t="shared" si="3"/>
        <v>128256</v>
      </c>
      <c r="G7" s="60">
        <f t="shared" si="3"/>
        <v>128639</v>
      </c>
      <c r="H7" s="60">
        <f t="shared" si="3"/>
        <v>198624</v>
      </c>
      <c r="I7" s="60">
        <f t="shared" si="3"/>
        <v>37657</v>
      </c>
      <c r="J7" s="61">
        <f t="shared" si="3"/>
        <v>160967</v>
      </c>
      <c r="K7" s="43"/>
    </row>
    <row r="8" spans="1:11" ht="17.100000000000001" customHeight="1" x14ac:dyDescent="0.15">
      <c r="A8" s="32"/>
      <c r="B8" s="308"/>
      <c r="C8" s="66">
        <f>C10+C12+C14</f>
        <v>5545</v>
      </c>
      <c r="D8" s="60">
        <f>D10+D12+D14</f>
        <v>4445876</v>
      </c>
      <c r="E8" s="60">
        <f>E10+E12+E14</f>
        <v>473961</v>
      </c>
      <c r="F8" s="60">
        <f t="shared" si="3"/>
        <v>237161</v>
      </c>
      <c r="G8" s="60">
        <f t="shared" si="3"/>
        <v>236800</v>
      </c>
      <c r="H8" s="60">
        <f t="shared" si="3"/>
        <v>174478</v>
      </c>
      <c r="I8" s="60">
        <f t="shared" si="3"/>
        <v>31512</v>
      </c>
      <c r="J8" s="61">
        <f t="shared" si="3"/>
        <v>142966</v>
      </c>
      <c r="K8" s="43"/>
    </row>
    <row r="9" spans="1:11" ht="17.100000000000001" customHeight="1" x14ac:dyDescent="0.15">
      <c r="A9" s="32"/>
      <c r="B9" s="308" t="s">
        <v>225</v>
      </c>
      <c r="C9" s="67">
        <v>1083</v>
      </c>
      <c r="D9" s="68">
        <v>661652</v>
      </c>
      <c r="E9" s="60">
        <f t="shared" ref="E9:E48" si="4">F9+G9</f>
        <v>48435</v>
      </c>
      <c r="F9" s="68">
        <v>20212</v>
      </c>
      <c r="G9" s="68">
        <v>28223</v>
      </c>
      <c r="H9" s="60">
        <f t="shared" ref="H9:H46" si="5">I9+J9</f>
        <v>127158</v>
      </c>
      <c r="I9" s="68">
        <v>18769</v>
      </c>
      <c r="J9" s="69">
        <v>108389</v>
      </c>
      <c r="K9" s="43"/>
    </row>
    <row r="10" spans="1:11" ht="17.100000000000001" customHeight="1" x14ac:dyDescent="0.15">
      <c r="A10" s="32"/>
      <c r="B10" s="308"/>
      <c r="C10" s="67">
        <v>1887</v>
      </c>
      <c r="D10" s="68">
        <v>1033063</v>
      </c>
      <c r="E10" s="60">
        <f t="shared" si="4"/>
        <v>130478</v>
      </c>
      <c r="F10" s="68">
        <v>73029</v>
      </c>
      <c r="G10" s="68">
        <v>57449</v>
      </c>
      <c r="H10" s="60">
        <f t="shared" si="5"/>
        <v>106746</v>
      </c>
      <c r="I10" s="68">
        <v>14394</v>
      </c>
      <c r="J10" s="69">
        <v>92352</v>
      </c>
      <c r="K10" s="32"/>
    </row>
    <row r="11" spans="1:11" ht="17.100000000000001" customHeight="1" x14ac:dyDescent="0.15">
      <c r="A11" s="32"/>
      <c r="B11" s="308" t="s">
        <v>226</v>
      </c>
      <c r="C11" s="67">
        <v>1939</v>
      </c>
      <c r="D11" s="68">
        <v>3155669</v>
      </c>
      <c r="E11" s="60">
        <f t="shared" si="4"/>
        <v>208460</v>
      </c>
      <c r="F11" s="68">
        <v>108044</v>
      </c>
      <c r="G11" s="68">
        <v>100416</v>
      </c>
      <c r="H11" s="60">
        <f t="shared" si="5"/>
        <v>33580</v>
      </c>
      <c r="I11" s="68">
        <v>9676</v>
      </c>
      <c r="J11" s="69">
        <v>23904</v>
      </c>
      <c r="K11" s="43"/>
    </row>
    <row r="12" spans="1:11" ht="17.100000000000001" customHeight="1" x14ac:dyDescent="0.15">
      <c r="A12" s="32"/>
      <c r="B12" s="308"/>
      <c r="C12" s="67">
        <v>3054</v>
      </c>
      <c r="D12" s="68">
        <v>3264989</v>
      </c>
      <c r="E12" s="60">
        <f t="shared" si="4"/>
        <v>343483</v>
      </c>
      <c r="F12" s="68">
        <v>164132</v>
      </c>
      <c r="G12" s="68">
        <v>179351</v>
      </c>
      <c r="H12" s="60">
        <f t="shared" si="5"/>
        <v>32158</v>
      </c>
      <c r="I12" s="68">
        <v>10240</v>
      </c>
      <c r="J12" s="69">
        <v>21918</v>
      </c>
      <c r="K12" s="32"/>
    </row>
    <row r="13" spans="1:11" ht="17.100000000000001" customHeight="1" x14ac:dyDescent="0.15">
      <c r="A13" s="32"/>
      <c r="B13" s="308" t="s">
        <v>227</v>
      </c>
      <c r="C13" s="67">
        <v>469</v>
      </c>
      <c r="D13" s="68">
        <v>111790</v>
      </c>
      <c r="E13" s="60">
        <f t="shared" si="4"/>
        <v>0</v>
      </c>
      <c r="F13" s="60">
        <v>0</v>
      </c>
      <c r="G13" s="60">
        <v>0</v>
      </c>
      <c r="H13" s="60">
        <f t="shared" si="5"/>
        <v>37886</v>
      </c>
      <c r="I13" s="68">
        <v>9212</v>
      </c>
      <c r="J13" s="69">
        <v>28674</v>
      </c>
      <c r="K13" s="43"/>
    </row>
    <row r="14" spans="1:11" ht="17.100000000000001" customHeight="1" x14ac:dyDescent="0.15">
      <c r="A14" s="32"/>
      <c r="B14" s="308"/>
      <c r="C14" s="67">
        <v>604</v>
      </c>
      <c r="D14" s="68">
        <v>147824</v>
      </c>
      <c r="E14" s="60">
        <f t="shared" si="4"/>
        <v>0</v>
      </c>
      <c r="F14" s="60">
        <v>0</v>
      </c>
      <c r="G14" s="60">
        <v>0</v>
      </c>
      <c r="H14" s="60">
        <f t="shared" si="5"/>
        <v>35574</v>
      </c>
      <c r="I14" s="68">
        <v>6878</v>
      </c>
      <c r="J14" s="69">
        <v>28696</v>
      </c>
      <c r="K14" s="32"/>
    </row>
    <row r="15" spans="1:11" ht="17.100000000000001" customHeight="1" x14ac:dyDescent="0.15">
      <c r="A15" s="32"/>
      <c r="B15" s="308" t="s">
        <v>149</v>
      </c>
      <c r="C15" s="66">
        <v>1166</v>
      </c>
      <c r="D15" s="60">
        <v>2794604</v>
      </c>
      <c r="E15" s="60">
        <f t="shared" si="4"/>
        <v>7822</v>
      </c>
      <c r="F15" s="60">
        <v>3832</v>
      </c>
      <c r="G15" s="60">
        <v>3990</v>
      </c>
      <c r="H15" s="60">
        <f t="shared" si="5"/>
        <v>28170</v>
      </c>
      <c r="I15" s="60">
        <v>4118</v>
      </c>
      <c r="J15" s="61">
        <v>24052</v>
      </c>
      <c r="K15" s="43"/>
    </row>
    <row r="16" spans="1:11" ht="17.100000000000001" customHeight="1" x14ac:dyDescent="0.15">
      <c r="A16" s="32"/>
      <c r="B16" s="308"/>
      <c r="C16" s="66">
        <v>1313</v>
      </c>
      <c r="D16" s="60">
        <v>2544814</v>
      </c>
      <c r="E16" s="60">
        <f t="shared" si="4"/>
        <v>13875</v>
      </c>
      <c r="F16" s="60">
        <v>6721</v>
      </c>
      <c r="G16" s="60">
        <v>7154</v>
      </c>
      <c r="H16" s="60">
        <f t="shared" si="5"/>
        <v>24700</v>
      </c>
      <c r="I16" s="60">
        <v>3278</v>
      </c>
      <c r="J16" s="61">
        <v>21422</v>
      </c>
      <c r="K16" s="32"/>
    </row>
    <row r="17" spans="1:11" ht="17.100000000000001" customHeight="1" x14ac:dyDescent="0.15">
      <c r="A17" s="32"/>
      <c r="B17" s="308" t="s">
        <v>150</v>
      </c>
      <c r="C17" s="66">
        <v>1280</v>
      </c>
      <c r="D17" s="60">
        <v>3171667</v>
      </c>
      <c r="E17" s="60">
        <f t="shared" si="4"/>
        <v>23596</v>
      </c>
      <c r="F17" s="60">
        <v>12427</v>
      </c>
      <c r="G17" s="60">
        <v>11169</v>
      </c>
      <c r="H17" s="60">
        <f t="shared" si="5"/>
        <v>73937</v>
      </c>
      <c r="I17" s="60">
        <v>14380</v>
      </c>
      <c r="J17" s="61">
        <v>59557</v>
      </c>
      <c r="K17" s="43"/>
    </row>
    <row r="18" spans="1:11" ht="17.100000000000001" customHeight="1" x14ac:dyDescent="0.15">
      <c r="A18" s="32"/>
      <c r="B18" s="308"/>
      <c r="C18" s="66">
        <v>1452</v>
      </c>
      <c r="D18" s="60">
        <v>2958839</v>
      </c>
      <c r="E18" s="60">
        <f t="shared" si="4"/>
        <v>47299</v>
      </c>
      <c r="F18" s="60">
        <v>21951</v>
      </c>
      <c r="G18" s="60">
        <v>25348</v>
      </c>
      <c r="H18" s="60">
        <f t="shared" si="5"/>
        <v>99790</v>
      </c>
      <c r="I18" s="60">
        <v>17531</v>
      </c>
      <c r="J18" s="61">
        <v>82259</v>
      </c>
      <c r="K18" s="32"/>
    </row>
    <row r="19" spans="1:11" ht="17.100000000000001" customHeight="1" x14ac:dyDescent="0.15">
      <c r="A19" s="32"/>
      <c r="B19" s="308" t="s">
        <v>151</v>
      </c>
      <c r="C19" s="66">
        <f t="shared" ref="C19:D20" si="6">SUM(C23,C21)</f>
        <v>2810</v>
      </c>
      <c r="D19" s="60">
        <f t="shared" si="6"/>
        <v>3193893</v>
      </c>
      <c r="E19" s="60">
        <f t="shared" ref="E19:I20" si="7">SUM(E23,E21)</f>
        <v>17565</v>
      </c>
      <c r="F19" s="60">
        <f t="shared" si="7"/>
        <v>9214</v>
      </c>
      <c r="G19" s="60">
        <f t="shared" si="7"/>
        <v>8351</v>
      </c>
      <c r="H19" s="60">
        <f t="shared" si="7"/>
        <v>11719</v>
      </c>
      <c r="I19" s="60">
        <f t="shared" si="7"/>
        <v>4591</v>
      </c>
      <c r="J19" s="61">
        <v>7128</v>
      </c>
      <c r="K19" s="43"/>
    </row>
    <row r="20" spans="1:11" ht="17.100000000000001" customHeight="1" x14ac:dyDescent="0.15">
      <c r="A20" s="32"/>
      <c r="B20" s="308"/>
      <c r="C20" s="66">
        <f t="shared" si="6"/>
        <v>1480</v>
      </c>
      <c r="D20" s="60">
        <f t="shared" si="6"/>
        <v>11381</v>
      </c>
      <c r="E20" s="60">
        <f t="shared" si="7"/>
        <v>0</v>
      </c>
      <c r="F20" s="60">
        <f t="shared" si="7"/>
        <v>0</v>
      </c>
      <c r="G20" s="60">
        <f t="shared" si="7"/>
        <v>0</v>
      </c>
      <c r="H20" s="60">
        <f t="shared" si="7"/>
        <v>0</v>
      </c>
      <c r="I20" s="60">
        <f t="shared" si="7"/>
        <v>0</v>
      </c>
      <c r="J20" s="61">
        <f>SUM(J24,J22)</f>
        <v>0</v>
      </c>
      <c r="K20" s="32"/>
    </row>
    <row r="21" spans="1:11" ht="17.100000000000001" customHeight="1" x14ac:dyDescent="0.15">
      <c r="A21" s="32"/>
      <c r="B21" s="308" t="s">
        <v>264</v>
      </c>
      <c r="C21" s="66">
        <v>1350</v>
      </c>
      <c r="D21" s="60">
        <v>3182647</v>
      </c>
      <c r="E21" s="60">
        <f t="shared" ref="E21:E24" si="8">F21+G21</f>
        <v>17565</v>
      </c>
      <c r="F21" s="60">
        <v>9214</v>
      </c>
      <c r="G21" s="60">
        <v>8351</v>
      </c>
      <c r="H21" s="60">
        <f t="shared" ref="H21:H24" si="9">I21+J21</f>
        <v>11719</v>
      </c>
      <c r="I21" s="60">
        <v>4591</v>
      </c>
      <c r="J21" s="61">
        <v>7128</v>
      </c>
      <c r="K21" s="43"/>
    </row>
    <row r="22" spans="1:11" ht="17.100000000000001" customHeight="1" x14ac:dyDescent="0.15">
      <c r="A22" s="32"/>
      <c r="B22" s="308"/>
      <c r="C22" s="66">
        <v>0</v>
      </c>
      <c r="D22" s="60">
        <v>0</v>
      </c>
      <c r="E22" s="60">
        <f t="shared" si="8"/>
        <v>0</v>
      </c>
      <c r="F22" s="60">
        <v>0</v>
      </c>
      <c r="G22" s="60">
        <v>0</v>
      </c>
      <c r="H22" s="60">
        <f t="shared" si="9"/>
        <v>0</v>
      </c>
      <c r="I22" s="60">
        <v>0</v>
      </c>
      <c r="J22" s="61">
        <v>0</v>
      </c>
      <c r="K22" s="32"/>
    </row>
    <row r="23" spans="1:11" ht="17.100000000000001" customHeight="1" x14ac:dyDescent="0.15">
      <c r="A23" s="32"/>
      <c r="B23" s="308" t="s">
        <v>265</v>
      </c>
      <c r="C23" s="66">
        <v>1460</v>
      </c>
      <c r="D23" s="60">
        <v>11246</v>
      </c>
      <c r="E23" s="60">
        <f t="shared" si="8"/>
        <v>0</v>
      </c>
      <c r="F23" s="60">
        <v>0</v>
      </c>
      <c r="G23" s="60">
        <v>0</v>
      </c>
      <c r="H23" s="60">
        <f t="shared" si="9"/>
        <v>0</v>
      </c>
      <c r="I23" s="60">
        <v>0</v>
      </c>
      <c r="J23" s="61">
        <v>0</v>
      </c>
      <c r="K23" s="43"/>
    </row>
    <row r="24" spans="1:11" ht="17.100000000000001" customHeight="1" x14ac:dyDescent="0.15">
      <c r="A24" s="32"/>
      <c r="B24" s="308"/>
      <c r="C24" s="66">
        <v>1480</v>
      </c>
      <c r="D24" s="60">
        <v>11381</v>
      </c>
      <c r="E24" s="60">
        <f t="shared" si="8"/>
        <v>0</v>
      </c>
      <c r="F24" s="60">
        <v>0</v>
      </c>
      <c r="G24" s="60">
        <v>0</v>
      </c>
      <c r="H24" s="60">
        <f t="shared" si="9"/>
        <v>0</v>
      </c>
      <c r="I24" s="60">
        <v>0</v>
      </c>
      <c r="J24" s="61">
        <v>0</v>
      </c>
      <c r="K24" s="43"/>
    </row>
    <row r="25" spans="1:11" ht="17.100000000000001" customHeight="1" x14ac:dyDescent="0.15">
      <c r="A25" s="32"/>
      <c r="B25" s="308" t="s">
        <v>152</v>
      </c>
      <c r="C25" s="66">
        <v>3851</v>
      </c>
      <c r="D25" s="60">
        <v>977298</v>
      </c>
      <c r="E25" s="60">
        <f>F25+G25</f>
        <v>15094</v>
      </c>
      <c r="F25" s="60">
        <v>6376</v>
      </c>
      <c r="G25" s="60">
        <v>8718</v>
      </c>
      <c r="H25" s="60">
        <f>I25+J25</f>
        <v>26836</v>
      </c>
      <c r="I25" s="60">
        <v>7578</v>
      </c>
      <c r="J25" s="61">
        <v>19258</v>
      </c>
      <c r="K25" s="43"/>
    </row>
    <row r="26" spans="1:11" ht="17.100000000000001" customHeight="1" x14ac:dyDescent="0.15">
      <c r="A26" s="32"/>
      <c r="B26" s="308"/>
      <c r="C26" s="66">
        <v>3991</v>
      </c>
      <c r="D26" s="60">
        <v>918867</v>
      </c>
      <c r="E26" s="60">
        <f>F26+G26</f>
        <v>41487</v>
      </c>
      <c r="F26" s="60">
        <v>20578</v>
      </c>
      <c r="G26" s="60">
        <v>20909</v>
      </c>
      <c r="H26" s="60">
        <f>I26+J26</f>
        <v>63617</v>
      </c>
      <c r="I26" s="60">
        <v>6768</v>
      </c>
      <c r="J26" s="61">
        <v>56849</v>
      </c>
      <c r="K26" s="32"/>
    </row>
    <row r="27" spans="1:11" ht="17.100000000000001" customHeight="1" x14ac:dyDescent="0.15">
      <c r="A27" s="32"/>
      <c r="B27" s="308" t="s">
        <v>153</v>
      </c>
      <c r="C27" s="66">
        <f>SUM(C29,C31)</f>
        <v>408</v>
      </c>
      <c r="D27" s="60">
        <f>SUM(D29,D31)</f>
        <v>1912158</v>
      </c>
      <c r="E27" s="60">
        <f t="shared" ref="E27:J28" si="10">SUM(E29,E31)</f>
        <v>16189</v>
      </c>
      <c r="F27" s="60">
        <f t="shared" si="10"/>
        <v>7278</v>
      </c>
      <c r="G27" s="60">
        <f t="shared" si="10"/>
        <v>8911</v>
      </c>
      <c r="H27" s="60">
        <f t="shared" si="10"/>
        <v>27650</v>
      </c>
      <c r="I27" s="60">
        <f t="shared" si="10"/>
        <v>5522</v>
      </c>
      <c r="J27" s="61">
        <v>22128</v>
      </c>
      <c r="K27" s="43"/>
    </row>
    <row r="28" spans="1:11" ht="17.100000000000001" customHeight="1" x14ac:dyDescent="0.15">
      <c r="A28" s="32"/>
      <c r="B28" s="308"/>
      <c r="C28" s="66">
        <f>SUM(C30,C32)</f>
        <v>342</v>
      </c>
      <c r="D28" s="60">
        <f>SUM(D30,D32)</f>
        <v>1542232</v>
      </c>
      <c r="E28" s="60">
        <f t="shared" si="10"/>
        <v>24335</v>
      </c>
      <c r="F28" s="60">
        <f t="shared" si="10"/>
        <v>10795</v>
      </c>
      <c r="G28" s="60">
        <f t="shared" si="10"/>
        <v>13540</v>
      </c>
      <c r="H28" s="60">
        <f t="shared" si="10"/>
        <v>28430</v>
      </c>
      <c r="I28" s="60">
        <f t="shared" si="10"/>
        <v>5649</v>
      </c>
      <c r="J28" s="61">
        <f t="shared" si="10"/>
        <v>22781</v>
      </c>
      <c r="K28" s="32"/>
    </row>
    <row r="29" spans="1:11" ht="17.100000000000001" customHeight="1" x14ac:dyDescent="0.15">
      <c r="A29" s="32"/>
      <c r="B29" s="308" t="s">
        <v>228</v>
      </c>
      <c r="C29" s="66">
        <v>408</v>
      </c>
      <c r="D29" s="60">
        <v>1912158</v>
      </c>
      <c r="E29" s="60">
        <f t="shared" si="4"/>
        <v>16189</v>
      </c>
      <c r="F29" s="60">
        <v>7278</v>
      </c>
      <c r="G29" s="60">
        <v>8911</v>
      </c>
      <c r="H29" s="60">
        <f t="shared" si="5"/>
        <v>27650</v>
      </c>
      <c r="I29" s="60">
        <v>5522</v>
      </c>
      <c r="J29" s="61">
        <v>22128</v>
      </c>
      <c r="K29" s="43"/>
    </row>
    <row r="30" spans="1:11" ht="17.100000000000001" customHeight="1" x14ac:dyDescent="0.15">
      <c r="A30" s="32"/>
      <c r="B30" s="308"/>
      <c r="C30" s="66">
        <v>342</v>
      </c>
      <c r="D30" s="60">
        <v>1542232</v>
      </c>
      <c r="E30" s="60">
        <f t="shared" si="4"/>
        <v>24335</v>
      </c>
      <c r="F30" s="60">
        <v>10795</v>
      </c>
      <c r="G30" s="60">
        <v>13540</v>
      </c>
      <c r="H30" s="60">
        <f t="shared" si="5"/>
        <v>28430</v>
      </c>
      <c r="I30" s="60">
        <v>5649</v>
      </c>
      <c r="J30" s="61">
        <v>22781</v>
      </c>
      <c r="K30" s="32"/>
    </row>
    <row r="31" spans="1:11" ht="17.100000000000001" customHeight="1" x14ac:dyDescent="0.15">
      <c r="A31" s="32"/>
      <c r="B31" s="308" t="s">
        <v>245</v>
      </c>
      <c r="C31" s="66">
        <v>0</v>
      </c>
      <c r="D31" s="60">
        <v>0</v>
      </c>
      <c r="E31" s="60">
        <f t="shared" si="4"/>
        <v>0</v>
      </c>
      <c r="F31" s="60">
        <v>0</v>
      </c>
      <c r="G31" s="60">
        <v>0</v>
      </c>
      <c r="H31" s="60">
        <f t="shared" si="5"/>
        <v>0</v>
      </c>
      <c r="I31" s="60">
        <v>0</v>
      </c>
      <c r="J31" s="61">
        <v>0</v>
      </c>
      <c r="K31" s="43"/>
    </row>
    <row r="32" spans="1:11" ht="17.100000000000001" customHeight="1" x14ac:dyDescent="0.15">
      <c r="A32" s="32"/>
      <c r="B32" s="308"/>
      <c r="C32" s="66">
        <v>0</v>
      </c>
      <c r="D32" s="60">
        <v>0</v>
      </c>
      <c r="E32" s="60">
        <f t="shared" si="4"/>
        <v>0</v>
      </c>
      <c r="F32" s="60">
        <v>0</v>
      </c>
      <c r="G32" s="60">
        <v>0</v>
      </c>
      <c r="H32" s="60">
        <f t="shared" si="5"/>
        <v>0</v>
      </c>
      <c r="I32" s="60">
        <v>0</v>
      </c>
      <c r="J32" s="61">
        <v>0</v>
      </c>
      <c r="K32" s="43"/>
    </row>
    <row r="33" spans="1:13" ht="17.100000000000001" customHeight="1" x14ac:dyDescent="0.15">
      <c r="A33" s="32"/>
      <c r="B33" s="308" t="s">
        <v>154</v>
      </c>
      <c r="C33" s="66">
        <v>482</v>
      </c>
      <c r="D33" s="60">
        <v>2476789</v>
      </c>
      <c r="E33" s="60">
        <f t="shared" si="4"/>
        <v>7215</v>
      </c>
      <c r="F33" s="60">
        <v>3458</v>
      </c>
      <c r="G33" s="60">
        <v>3757</v>
      </c>
      <c r="H33" s="60">
        <f t="shared" si="5"/>
        <v>24154</v>
      </c>
      <c r="I33" s="60">
        <v>6133</v>
      </c>
      <c r="J33" s="61">
        <v>18021</v>
      </c>
      <c r="K33" s="43"/>
    </row>
    <row r="34" spans="1:13" ht="17.100000000000001" customHeight="1" x14ac:dyDescent="0.15">
      <c r="A34" s="32"/>
      <c r="B34" s="308"/>
      <c r="C34" s="66">
        <v>484</v>
      </c>
      <c r="D34" s="60">
        <v>2164295</v>
      </c>
      <c r="E34" s="60">
        <f t="shared" si="4"/>
        <v>13890</v>
      </c>
      <c r="F34" s="60">
        <v>6589</v>
      </c>
      <c r="G34" s="60">
        <v>7301</v>
      </c>
      <c r="H34" s="60">
        <f t="shared" si="5"/>
        <v>23511</v>
      </c>
      <c r="I34" s="60">
        <v>4297</v>
      </c>
      <c r="J34" s="61">
        <v>19214</v>
      </c>
      <c r="K34" s="32"/>
    </row>
    <row r="35" spans="1:13" ht="17.100000000000001" customHeight="1" x14ac:dyDescent="0.15">
      <c r="A35" s="32"/>
      <c r="B35" s="308" t="s">
        <v>126</v>
      </c>
      <c r="C35" s="66">
        <f>SUM(C37,C39)</f>
        <v>802</v>
      </c>
      <c r="D35" s="60">
        <f>SUM(D37,D39)</f>
        <v>2155490</v>
      </c>
      <c r="E35" s="60">
        <f t="shared" ref="E35:I36" si="11">SUM(E37,E39)</f>
        <v>15181</v>
      </c>
      <c r="F35" s="60">
        <f t="shared" si="11"/>
        <v>5550</v>
      </c>
      <c r="G35" s="60">
        <f t="shared" si="11"/>
        <v>9631</v>
      </c>
      <c r="H35" s="60">
        <v>164462</v>
      </c>
      <c r="I35" s="60">
        <f t="shared" si="11"/>
        <v>33013</v>
      </c>
      <c r="J35" s="61">
        <v>131449</v>
      </c>
      <c r="K35" s="43"/>
      <c r="M35" s="45"/>
    </row>
    <row r="36" spans="1:13" ht="17.100000000000001" customHeight="1" x14ac:dyDescent="0.15">
      <c r="A36" s="32"/>
      <c r="B36" s="308"/>
      <c r="C36" s="66">
        <f>SUM(C38,C40)</f>
        <v>676</v>
      </c>
      <c r="D36" s="60">
        <f>SUM(D38,D40)</f>
        <v>2069360</v>
      </c>
      <c r="E36" s="60">
        <f t="shared" si="11"/>
        <v>36683</v>
      </c>
      <c r="F36" s="60">
        <f t="shared" si="11"/>
        <v>13196</v>
      </c>
      <c r="G36" s="60">
        <f t="shared" si="11"/>
        <v>23487</v>
      </c>
      <c r="H36" s="60">
        <v>165420</v>
      </c>
      <c r="I36" s="60">
        <f t="shared" si="11"/>
        <v>24353</v>
      </c>
      <c r="J36" s="61">
        <v>141067</v>
      </c>
      <c r="K36" s="32"/>
    </row>
    <row r="37" spans="1:13" ht="17.100000000000001" customHeight="1" x14ac:dyDescent="0.15">
      <c r="A37" s="32"/>
      <c r="B37" s="308" t="s">
        <v>155</v>
      </c>
      <c r="C37" s="66">
        <v>752</v>
      </c>
      <c r="D37" s="60">
        <v>2041676</v>
      </c>
      <c r="E37" s="60">
        <f t="shared" si="4"/>
        <v>14443</v>
      </c>
      <c r="F37" s="60">
        <v>5281</v>
      </c>
      <c r="G37" s="60">
        <v>9162</v>
      </c>
      <c r="H37" s="60">
        <v>140145</v>
      </c>
      <c r="I37" s="60">
        <v>31916</v>
      </c>
      <c r="J37" s="61">
        <v>108229</v>
      </c>
      <c r="K37" s="43"/>
    </row>
    <row r="38" spans="1:13" ht="17.100000000000001" customHeight="1" x14ac:dyDescent="0.15">
      <c r="A38" s="32"/>
      <c r="B38" s="308"/>
      <c r="C38" s="66">
        <v>637</v>
      </c>
      <c r="D38" s="60">
        <v>2019996</v>
      </c>
      <c r="E38" s="60">
        <f t="shared" si="4"/>
        <v>35978</v>
      </c>
      <c r="F38" s="60">
        <v>12942</v>
      </c>
      <c r="G38" s="60">
        <v>23036</v>
      </c>
      <c r="H38" s="60">
        <f t="shared" si="5"/>
        <v>133021</v>
      </c>
      <c r="I38" s="60">
        <v>23848</v>
      </c>
      <c r="J38" s="61">
        <v>109173</v>
      </c>
      <c r="K38" s="32"/>
    </row>
    <row r="39" spans="1:13" ht="17.100000000000001" customHeight="1" x14ac:dyDescent="0.15">
      <c r="A39" s="32"/>
      <c r="B39" s="308" t="s">
        <v>156</v>
      </c>
      <c r="C39" s="66">
        <v>50</v>
      </c>
      <c r="D39" s="60">
        <v>113814</v>
      </c>
      <c r="E39" s="60">
        <f t="shared" si="4"/>
        <v>738</v>
      </c>
      <c r="F39" s="60">
        <v>269</v>
      </c>
      <c r="G39" s="60">
        <v>469</v>
      </c>
      <c r="H39" s="60">
        <f t="shared" si="5"/>
        <v>24317</v>
      </c>
      <c r="I39" s="60">
        <v>1097</v>
      </c>
      <c r="J39" s="61">
        <v>23220</v>
      </c>
      <c r="K39" s="43"/>
    </row>
    <row r="40" spans="1:13" ht="17.100000000000001" customHeight="1" x14ac:dyDescent="0.15">
      <c r="A40" s="32"/>
      <c r="B40" s="308"/>
      <c r="C40" s="66">
        <v>39</v>
      </c>
      <c r="D40" s="60">
        <v>49364</v>
      </c>
      <c r="E40" s="60">
        <f t="shared" si="4"/>
        <v>705</v>
      </c>
      <c r="F40" s="60">
        <v>254</v>
      </c>
      <c r="G40" s="60">
        <v>451</v>
      </c>
      <c r="H40" s="60">
        <v>32399</v>
      </c>
      <c r="I40" s="60">
        <v>505</v>
      </c>
      <c r="J40" s="61">
        <v>31894</v>
      </c>
      <c r="K40" s="43"/>
    </row>
    <row r="41" spans="1:13" ht="17.100000000000001" customHeight="1" x14ac:dyDescent="0.15">
      <c r="A41" s="32"/>
      <c r="B41" s="308" t="s">
        <v>127</v>
      </c>
      <c r="C41" s="66">
        <v>226</v>
      </c>
      <c r="D41" s="60">
        <v>104157</v>
      </c>
      <c r="E41" s="60">
        <f t="shared" si="4"/>
        <v>1217</v>
      </c>
      <c r="F41" s="60">
        <v>565</v>
      </c>
      <c r="G41" s="60">
        <v>652</v>
      </c>
      <c r="H41" s="60">
        <f t="shared" si="5"/>
        <v>22270</v>
      </c>
      <c r="I41" s="60">
        <v>3252</v>
      </c>
      <c r="J41" s="61">
        <v>19018</v>
      </c>
      <c r="K41" s="43"/>
    </row>
    <row r="42" spans="1:13" ht="17.100000000000001" customHeight="1" x14ac:dyDescent="0.15">
      <c r="A42" s="32"/>
      <c r="B42" s="308"/>
      <c r="C42" s="66">
        <v>266</v>
      </c>
      <c r="D42" s="60">
        <v>107877</v>
      </c>
      <c r="E42" s="60">
        <f t="shared" si="4"/>
        <v>2804</v>
      </c>
      <c r="F42" s="60">
        <v>1365</v>
      </c>
      <c r="G42" s="60">
        <v>1439</v>
      </c>
      <c r="H42" s="60">
        <f t="shared" si="5"/>
        <v>17149</v>
      </c>
      <c r="I42" s="60">
        <v>2919</v>
      </c>
      <c r="J42" s="61">
        <v>14230</v>
      </c>
      <c r="K42" s="32"/>
    </row>
    <row r="43" spans="1:13" ht="17.100000000000001" customHeight="1" x14ac:dyDescent="0.15">
      <c r="A43" s="32"/>
      <c r="B43" s="308" t="s">
        <v>128</v>
      </c>
      <c r="C43" s="66">
        <f>SUM(C45,C47)</f>
        <v>10966</v>
      </c>
      <c r="D43" s="60">
        <f t="shared" ref="D43:D44" si="12">SUM(D45,D47)</f>
        <v>1077506</v>
      </c>
      <c r="E43" s="60">
        <f t="shared" ref="E43:J44" si="13">SUM(E45,E47)</f>
        <v>85028</v>
      </c>
      <c r="F43" s="60">
        <f t="shared" si="13"/>
        <v>42508</v>
      </c>
      <c r="G43" s="60">
        <f t="shared" si="13"/>
        <v>42520</v>
      </c>
      <c r="H43" s="60">
        <f t="shared" si="13"/>
        <v>80550</v>
      </c>
      <c r="I43" s="60">
        <f>SUM(I45,I47)</f>
        <v>25607</v>
      </c>
      <c r="J43" s="61">
        <f t="shared" si="13"/>
        <v>54943</v>
      </c>
      <c r="K43" s="43"/>
    </row>
    <row r="44" spans="1:13" ht="17.100000000000001" customHeight="1" x14ac:dyDescent="0.15">
      <c r="A44" s="32"/>
      <c r="B44" s="308"/>
      <c r="C44" s="66">
        <f>SUM(C46,C48)</f>
        <v>11448</v>
      </c>
      <c r="D44" s="60">
        <f t="shared" si="12"/>
        <v>1565195</v>
      </c>
      <c r="E44" s="60">
        <f t="shared" si="13"/>
        <v>153118</v>
      </c>
      <c r="F44" s="60">
        <f t="shared" si="13"/>
        <v>76376</v>
      </c>
      <c r="G44" s="60">
        <f t="shared" si="13"/>
        <v>76742</v>
      </c>
      <c r="H44" s="60">
        <f t="shared" si="13"/>
        <v>73176</v>
      </c>
      <c r="I44" s="60">
        <f t="shared" si="13"/>
        <v>22555</v>
      </c>
      <c r="J44" s="61">
        <f t="shared" si="13"/>
        <v>50621</v>
      </c>
      <c r="K44" s="32"/>
    </row>
    <row r="45" spans="1:13" ht="15.75" customHeight="1" x14ac:dyDescent="0.15">
      <c r="A45" s="32"/>
      <c r="B45" s="308" t="s">
        <v>157</v>
      </c>
      <c r="C45" s="66">
        <v>8198</v>
      </c>
      <c r="D45" s="60">
        <v>926065</v>
      </c>
      <c r="E45" s="60">
        <f t="shared" si="4"/>
        <v>62870</v>
      </c>
      <c r="F45" s="60">
        <v>31418</v>
      </c>
      <c r="G45" s="60">
        <v>31452</v>
      </c>
      <c r="H45" s="60">
        <f t="shared" si="5"/>
        <v>60646</v>
      </c>
      <c r="I45" s="60">
        <v>17502</v>
      </c>
      <c r="J45" s="61">
        <v>43144</v>
      </c>
      <c r="K45" s="43"/>
    </row>
    <row r="46" spans="1:13" ht="15.75" customHeight="1" x14ac:dyDescent="0.15">
      <c r="A46" s="32"/>
      <c r="B46" s="308"/>
      <c r="C46" s="66">
        <v>8783</v>
      </c>
      <c r="D46" s="60">
        <v>1414792</v>
      </c>
      <c r="E46" s="60">
        <f t="shared" si="4"/>
        <v>123946</v>
      </c>
      <c r="F46" s="60">
        <v>61842</v>
      </c>
      <c r="G46" s="60">
        <v>62104</v>
      </c>
      <c r="H46" s="60">
        <f t="shared" si="5"/>
        <v>55634</v>
      </c>
      <c r="I46" s="60">
        <v>15587</v>
      </c>
      <c r="J46" s="61">
        <v>40047</v>
      </c>
      <c r="K46" s="43"/>
    </row>
    <row r="47" spans="1:13" ht="16.5" customHeight="1" x14ac:dyDescent="0.15">
      <c r="B47" s="308" t="s">
        <v>158</v>
      </c>
      <c r="C47" s="66">
        <v>2768</v>
      </c>
      <c r="D47" s="60">
        <v>151441</v>
      </c>
      <c r="E47" s="60">
        <f t="shared" si="4"/>
        <v>22158</v>
      </c>
      <c r="F47" s="60">
        <v>11090</v>
      </c>
      <c r="G47" s="60">
        <v>11068</v>
      </c>
      <c r="H47" s="60">
        <f>I47+J47</f>
        <v>19904</v>
      </c>
      <c r="I47" s="34">
        <v>8105</v>
      </c>
      <c r="J47" s="61">
        <v>11799</v>
      </c>
    </row>
    <row r="48" spans="1:13" ht="15.75" customHeight="1" x14ac:dyDescent="0.15">
      <c r="B48" s="309"/>
      <c r="C48" s="62">
        <v>2665</v>
      </c>
      <c r="D48" s="63">
        <v>150403</v>
      </c>
      <c r="E48" s="63">
        <f t="shared" si="4"/>
        <v>29172</v>
      </c>
      <c r="F48" s="63">
        <v>14534</v>
      </c>
      <c r="G48" s="63">
        <v>14638</v>
      </c>
      <c r="H48" s="63">
        <f t="shared" ref="H48" si="14">I48+J48</f>
        <v>17542</v>
      </c>
      <c r="I48" s="63">
        <v>6968</v>
      </c>
      <c r="J48" s="64">
        <v>10574</v>
      </c>
    </row>
    <row r="49" spans="2:10" ht="12.75" customHeight="1" x14ac:dyDescent="0.15">
      <c r="B49" s="310" t="s">
        <v>281</v>
      </c>
      <c r="C49" s="310"/>
      <c r="D49" s="310"/>
      <c r="E49" s="310"/>
      <c r="F49" s="310"/>
      <c r="G49" s="65"/>
      <c r="H49" s="65"/>
      <c r="I49" s="65"/>
      <c r="J49" s="65"/>
    </row>
  </sheetData>
  <mergeCells count="28">
    <mergeCell ref="B49:F49"/>
    <mergeCell ref="B1:J1"/>
    <mergeCell ref="B7:B8"/>
    <mergeCell ref="B3:B4"/>
    <mergeCell ref="C3:D3"/>
    <mergeCell ref="E3:G3"/>
    <mergeCell ref="H3:J3"/>
    <mergeCell ref="B5:B6"/>
    <mergeCell ref="B31:B32"/>
    <mergeCell ref="B33:B34"/>
    <mergeCell ref="B35:B36"/>
    <mergeCell ref="B37:B38"/>
    <mergeCell ref="B39:B40"/>
    <mergeCell ref="B9:B10"/>
    <mergeCell ref="B11:B12"/>
    <mergeCell ref="B13:B14"/>
    <mergeCell ref="B45:B46"/>
    <mergeCell ref="B47:B48"/>
    <mergeCell ref="B15:B16"/>
    <mergeCell ref="B17:B18"/>
    <mergeCell ref="B19:B20"/>
    <mergeCell ref="B21:B22"/>
    <mergeCell ref="B23:B24"/>
    <mergeCell ref="B41:B42"/>
    <mergeCell ref="B25:B26"/>
    <mergeCell ref="B27:B28"/>
    <mergeCell ref="B29:B30"/>
    <mergeCell ref="B43:B44"/>
  </mergeCells>
  <phoneticPr fontId="2"/>
  <pageMargins left="0.78740157480314965" right="0.78740157480314965" top="0.59055118110236227" bottom="0.59055118110236227" header="0.51181102362204722" footer="0.31496062992125984"/>
  <pageSetup paperSize="9" firstPageNumber="419" orientation="portrait" useFirstPageNumber="1" horizontalDpi="300" verticalDpi="300" r:id="rId1"/>
  <headerFooter scaleWithDoc="0" alignWithMargins="0">
    <oddFooter>&amp;C-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opLeftCell="B34" zoomScale="112" zoomScaleNormal="112" zoomScaleSheetLayoutView="100" workbookViewId="0">
      <selection activeCell="J4" sqref="J4:J37"/>
    </sheetView>
  </sheetViews>
  <sheetFormatPr defaultColWidth="9" defaultRowHeight="19.350000000000001" customHeight="1" x14ac:dyDescent="0.15"/>
  <cols>
    <col min="1" max="1" width="0.375" style="14" customWidth="1"/>
    <col min="2" max="3" width="8.375" style="17" customWidth="1"/>
    <col min="4" max="4" width="10.625" style="20" customWidth="1"/>
    <col min="5" max="8" width="10.625" style="17" customWidth="1"/>
    <col min="9" max="9" width="10.625" style="21" customWidth="1"/>
    <col min="10" max="10" width="10.625" style="19" customWidth="1"/>
    <col min="11" max="16384" width="9" style="17"/>
  </cols>
  <sheetData>
    <row r="1" spans="1:10" s="13" customFormat="1" ht="60.75" customHeight="1" x14ac:dyDescent="0.15">
      <c r="A1" s="12"/>
      <c r="B1" s="322" t="s">
        <v>266</v>
      </c>
      <c r="C1" s="322"/>
      <c r="D1" s="322"/>
      <c r="E1" s="322"/>
      <c r="F1" s="322"/>
      <c r="G1" s="322"/>
      <c r="H1" s="322"/>
      <c r="I1" s="322"/>
      <c r="J1" s="323"/>
    </row>
    <row r="2" spans="1:10" ht="18.75" customHeight="1" x14ac:dyDescent="0.15">
      <c r="B2" s="40" t="s">
        <v>229</v>
      </c>
      <c r="C2" s="15"/>
      <c r="D2" s="15"/>
      <c r="E2" s="15"/>
      <c r="F2" s="15"/>
      <c r="G2" s="16"/>
      <c r="H2" s="219"/>
      <c r="I2" s="17"/>
      <c r="J2" s="219" t="s">
        <v>115</v>
      </c>
    </row>
    <row r="3" spans="1:10" ht="6" customHeight="1" x14ac:dyDescent="0.15">
      <c r="B3" s="18"/>
      <c r="C3" s="15"/>
      <c r="D3" s="15"/>
      <c r="E3" s="15"/>
      <c r="F3" s="15"/>
      <c r="G3" s="16"/>
      <c r="H3" s="31"/>
      <c r="I3" s="17"/>
      <c r="J3" s="17"/>
    </row>
    <row r="4" spans="1:10" ht="20.45" customHeight="1" x14ac:dyDescent="0.15">
      <c r="B4" s="70"/>
      <c r="C4" s="71"/>
      <c r="D4" s="92" t="s">
        <v>116</v>
      </c>
      <c r="E4" s="92" t="s">
        <v>117</v>
      </c>
      <c r="F4" s="92" t="s">
        <v>210</v>
      </c>
      <c r="G4" s="75" t="s">
        <v>230</v>
      </c>
      <c r="H4" s="75" t="s">
        <v>236</v>
      </c>
      <c r="I4" s="75" t="s">
        <v>246</v>
      </c>
      <c r="J4" s="231" t="s">
        <v>267</v>
      </c>
    </row>
    <row r="5" spans="1:10" ht="20.45" customHeight="1" x14ac:dyDescent="0.15">
      <c r="A5" s="14">
        <v>1</v>
      </c>
      <c r="B5" s="326" t="s">
        <v>71</v>
      </c>
      <c r="C5" s="72" t="s">
        <v>69</v>
      </c>
      <c r="D5" s="81">
        <v>154808</v>
      </c>
      <c r="E5" s="81">
        <v>146116</v>
      </c>
      <c r="F5" s="81">
        <v>135171</v>
      </c>
      <c r="G5" s="76">
        <v>116028</v>
      </c>
      <c r="H5" s="76">
        <v>114277</v>
      </c>
      <c r="I5" s="76">
        <v>117257</v>
      </c>
      <c r="J5" s="230">
        <f>SUM(J8,J11,J14,J17,J20,J23,J26,J29,J32,J35)</f>
        <v>140401</v>
      </c>
    </row>
    <row r="6" spans="1:10" ht="20.45" customHeight="1" x14ac:dyDescent="0.15">
      <c r="A6" s="14">
        <v>2</v>
      </c>
      <c r="B6" s="324"/>
      <c r="C6" s="73" t="s">
        <v>70</v>
      </c>
      <c r="D6" s="95">
        <v>705898</v>
      </c>
      <c r="E6" s="95">
        <v>698534</v>
      </c>
      <c r="F6" s="95">
        <v>1031278</v>
      </c>
      <c r="G6" s="77">
        <v>621625</v>
      </c>
      <c r="H6" s="77">
        <v>534941</v>
      </c>
      <c r="I6" s="77">
        <v>549439</v>
      </c>
      <c r="J6" s="230">
        <f t="shared" ref="J6:J7" si="0">SUM(J9,J12,J15,J18,J21,J24,J27,J30,J33,J36)</f>
        <v>514811</v>
      </c>
    </row>
    <row r="7" spans="1:10" ht="20.45" customHeight="1" x14ac:dyDescent="0.15">
      <c r="A7" s="14">
        <v>3</v>
      </c>
      <c r="B7" s="324"/>
      <c r="C7" s="73" t="s">
        <v>71</v>
      </c>
      <c r="D7" s="95">
        <v>860706</v>
      </c>
      <c r="E7" s="95">
        <v>844650</v>
      </c>
      <c r="F7" s="95">
        <v>1166449</v>
      </c>
      <c r="G7" s="77">
        <v>737653</v>
      </c>
      <c r="H7" s="77">
        <v>649218</v>
      </c>
      <c r="I7" s="77">
        <v>666696</v>
      </c>
      <c r="J7" s="230">
        <f t="shared" si="0"/>
        <v>655212</v>
      </c>
    </row>
    <row r="8" spans="1:10" ht="20.45" customHeight="1" x14ac:dyDescent="0.15">
      <c r="A8" s="14">
        <v>4</v>
      </c>
      <c r="B8" s="324" t="s">
        <v>118</v>
      </c>
      <c r="C8" s="73" t="s">
        <v>69</v>
      </c>
      <c r="D8" s="95">
        <v>61298</v>
      </c>
      <c r="E8" s="95">
        <v>34410</v>
      </c>
      <c r="F8" s="95">
        <v>34517</v>
      </c>
      <c r="G8" s="77">
        <v>30681</v>
      </c>
      <c r="H8" s="77">
        <v>34035</v>
      </c>
      <c r="I8" s="77">
        <v>31512</v>
      </c>
      <c r="J8" s="230">
        <v>37657</v>
      </c>
    </row>
    <row r="9" spans="1:10" ht="20.45" customHeight="1" x14ac:dyDescent="0.15">
      <c r="A9" s="14">
        <v>5</v>
      </c>
      <c r="B9" s="324"/>
      <c r="C9" s="73" t="s">
        <v>70</v>
      </c>
      <c r="D9" s="95">
        <v>236700</v>
      </c>
      <c r="E9" s="95">
        <v>214411</v>
      </c>
      <c r="F9" s="95">
        <v>202731</v>
      </c>
      <c r="G9" s="77">
        <v>196659</v>
      </c>
      <c r="H9" s="77">
        <v>129719</v>
      </c>
      <c r="I9" s="77">
        <v>142966</v>
      </c>
      <c r="J9" s="230">
        <v>160967</v>
      </c>
    </row>
    <row r="10" spans="1:10" ht="20.45" customHeight="1" x14ac:dyDescent="0.15">
      <c r="A10" s="14">
        <v>6</v>
      </c>
      <c r="B10" s="324"/>
      <c r="C10" s="73" t="s">
        <v>71</v>
      </c>
      <c r="D10" s="95">
        <v>297998</v>
      </c>
      <c r="E10" s="95">
        <v>248821</v>
      </c>
      <c r="F10" s="95">
        <v>237248</v>
      </c>
      <c r="G10" s="77">
        <v>227340</v>
      </c>
      <c r="H10" s="77">
        <v>163754</v>
      </c>
      <c r="I10" s="77">
        <f>I8+I9</f>
        <v>174478</v>
      </c>
      <c r="J10" s="230">
        <f>J8+J9</f>
        <v>198624</v>
      </c>
    </row>
    <row r="11" spans="1:10" ht="20.45" customHeight="1" x14ac:dyDescent="0.15">
      <c r="A11" s="14">
        <v>7</v>
      </c>
      <c r="B11" s="324" t="s">
        <v>119</v>
      </c>
      <c r="C11" s="73" t="s">
        <v>69</v>
      </c>
      <c r="D11" s="95">
        <v>1916</v>
      </c>
      <c r="E11" s="95">
        <v>1718</v>
      </c>
      <c r="F11" s="95">
        <v>2247</v>
      </c>
      <c r="G11" s="77">
        <v>2633</v>
      </c>
      <c r="H11" s="77">
        <v>4974</v>
      </c>
      <c r="I11" s="77">
        <v>3273</v>
      </c>
      <c r="J11" s="230">
        <v>4118</v>
      </c>
    </row>
    <row r="12" spans="1:10" ht="20.45" customHeight="1" x14ac:dyDescent="0.15">
      <c r="A12" s="14">
        <v>8</v>
      </c>
      <c r="B12" s="324"/>
      <c r="C12" s="73" t="s">
        <v>70</v>
      </c>
      <c r="D12" s="95">
        <v>35697</v>
      </c>
      <c r="E12" s="95">
        <v>21736</v>
      </c>
      <c r="F12" s="95">
        <v>126616</v>
      </c>
      <c r="G12" s="77">
        <v>78984</v>
      </c>
      <c r="H12" s="77">
        <v>70250</v>
      </c>
      <c r="I12" s="77">
        <v>21417</v>
      </c>
      <c r="J12" s="230">
        <v>24052</v>
      </c>
    </row>
    <row r="13" spans="1:10" ht="20.45" customHeight="1" x14ac:dyDescent="0.15">
      <c r="A13" s="14">
        <v>9</v>
      </c>
      <c r="B13" s="324"/>
      <c r="C13" s="73" t="s">
        <v>71</v>
      </c>
      <c r="D13" s="95">
        <v>37613</v>
      </c>
      <c r="E13" s="95">
        <v>23454</v>
      </c>
      <c r="F13" s="95">
        <v>128863</v>
      </c>
      <c r="G13" s="77">
        <v>81617</v>
      </c>
      <c r="H13" s="77">
        <v>75224</v>
      </c>
      <c r="I13" s="220">
        <f>I11+I12</f>
        <v>24690</v>
      </c>
      <c r="J13" s="230">
        <f>J11+J12</f>
        <v>28170</v>
      </c>
    </row>
    <row r="14" spans="1:10" ht="20.45" customHeight="1" x14ac:dyDescent="0.15">
      <c r="A14" s="14">
        <v>10</v>
      </c>
      <c r="B14" s="324" t="s">
        <v>120</v>
      </c>
      <c r="C14" s="73" t="s">
        <v>69</v>
      </c>
      <c r="D14" s="95">
        <v>12970</v>
      </c>
      <c r="E14" s="95">
        <v>37146</v>
      </c>
      <c r="F14" s="95">
        <v>19292</v>
      </c>
      <c r="G14" s="77">
        <v>8536</v>
      </c>
      <c r="H14" s="77">
        <v>7370</v>
      </c>
      <c r="I14" s="220">
        <v>16246</v>
      </c>
      <c r="J14" s="230">
        <v>13395</v>
      </c>
    </row>
    <row r="15" spans="1:10" ht="20.45" customHeight="1" x14ac:dyDescent="0.15">
      <c r="A15" s="14">
        <v>11</v>
      </c>
      <c r="B15" s="324"/>
      <c r="C15" s="73" t="s">
        <v>70</v>
      </c>
      <c r="D15" s="95">
        <v>78404</v>
      </c>
      <c r="E15" s="95">
        <v>180116</v>
      </c>
      <c r="F15" s="95">
        <v>80874</v>
      </c>
      <c r="G15" s="77">
        <v>66237</v>
      </c>
      <c r="H15" s="77">
        <v>67206</v>
      </c>
      <c r="I15" s="220">
        <v>80759</v>
      </c>
      <c r="J15" s="230">
        <v>58212</v>
      </c>
    </row>
    <row r="16" spans="1:10" ht="20.45" customHeight="1" x14ac:dyDescent="0.15">
      <c r="A16" s="14">
        <v>12</v>
      </c>
      <c r="B16" s="324"/>
      <c r="C16" s="73" t="s">
        <v>71</v>
      </c>
      <c r="D16" s="95">
        <v>91374</v>
      </c>
      <c r="E16" s="95">
        <v>217262</v>
      </c>
      <c r="F16" s="95">
        <v>100166</v>
      </c>
      <c r="G16" s="77">
        <v>74773</v>
      </c>
      <c r="H16" s="77">
        <v>74576</v>
      </c>
      <c r="I16" s="220">
        <v>97005</v>
      </c>
      <c r="J16" s="230">
        <f>J14+J15</f>
        <v>71607</v>
      </c>
    </row>
    <row r="17" spans="1:10" ht="20.45" customHeight="1" x14ac:dyDescent="0.15">
      <c r="A17" s="14">
        <v>13</v>
      </c>
      <c r="B17" s="324" t="s">
        <v>121</v>
      </c>
      <c r="C17" s="73" t="s">
        <v>69</v>
      </c>
      <c r="D17" s="97" t="s">
        <v>122</v>
      </c>
      <c r="E17" s="97" t="s">
        <v>122</v>
      </c>
      <c r="F17" s="97" t="s">
        <v>122</v>
      </c>
      <c r="G17" s="78">
        <v>0</v>
      </c>
      <c r="H17" s="78">
        <v>0</v>
      </c>
      <c r="I17" s="221">
        <v>0</v>
      </c>
      <c r="J17" s="239">
        <v>4591</v>
      </c>
    </row>
    <row r="18" spans="1:10" ht="20.45" customHeight="1" x14ac:dyDescent="0.15">
      <c r="A18" s="14">
        <v>14</v>
      </c>
      <c r="B18" s="324"/>
      <c r="C18" s="73" t="s">
        <v>70</v>
      </c>
      <c r="D18" s="97">
        <v>0</v>
      </c>
      <c r="E18" s="97" t="s">
        <v>122</v>
      </c>
      <c r="F18" s="97" t="s">
        <v>122</v>
      </c>
      <c r="G18" s="78">
        <v>0</v>
      </c>
      <c r="H18" s="78">
        <v>0</v>
      </c>
      <c r="I18" s="221">
        <v>0</v>
      </c>
      <c r="J18" s="239">
        <v>7128</v>
      </c>
    </row>
    <row r="19" spans="1:10" ht="20.45" customHeight="1" x14ac:dyDescent="0.15">
      <c r="A19" s="14">
        <v>15</v>
      </c>
      <c r="B19" s="324"/>
      <c r="C19" s="73" t="s">
        <v>71</v>
      </c>
      <c r="D19" s="97">
        <v>0</v>
      </c>
      <c r="E19" s="97" t="s">
        <v>122</v>
      </c>
      <c r="F19" s="97" t="s">
        <v>122</v>
      </c>
      <c r="G19" s="78">
        <v>0</v>
      </c>
      <c r="H19" s="78">
        <v>0</v>
      </c>
      <c r="I19" s="221">
        <v>0</v>
      </c>
      <c r="J19" s="239">
        <f>J17+J18</f>
        <v>11719</v>
      </c>
    </row>
    <row r="20" spans="1:10" ht="20.45" customHeight="1" x14ac:dyDescent="0.15">
      <c r="A20" s="14">
        <v>16</v>
      </c>
      <c r="B20" s="324" t="s">
        <v>123</v>
      </c>
      <c r="C20" s="73" t="s">
        <v>69</v>
      </c>
      <c r="D20" s="95">
        <v>9478</v>
      </c>
      <c r="E20" s="95">
        <v>4698</v>
      </c>
      <c r="F20" s="95">
        <v>3350</v>
      </c>
      <c r="G20" s="77">
        <v>12955</v>
      </c>
      <c r="H20" s="77">
        <v>4977</v>
      </c>
      <c r="I20" s="220">
        <v>6453</v>
      </c>
      <c r="J20" s="230">
        <v>7113</v>
      </c>
    </row>
    <row r="21" spans="1:10" ht="20.45" customHeight="1" x14ac:dyDescent="0.15">
      <c r="A21" s="14">
        <v>17</v>
      </c>
      <c r="B21" s="324"/>
      <c r="C21" s="73" t="s">
        <v>70</v>
      </c>
      <c r="D21" s="95">
        <v>26571</v>
      </c>
      <c r="E21" s="95">
        <v>19384</v>
      </c>
      <c r="F21" s="95">
        <v>11071</v>
      </c>
      <c r="G21" s="77">
        <v>23518</v>
      </c>
      <c r="H21" s="77">
        <v>15439</v>
      </c>
      <c r="I21" s="220">
        <v>56384</v>
      </c>
      <c r="J21" s="230">
        <v>18893</v>
      </c>
    </row>
    <row r="22" spans="1:10" ht="20.45" customHeight="1" x14ac:dyDescent="0.15">
      <c r="A22" s="14">
        <v>18</v>
      </c>
      <c r="B22" s="324"/>
      <c r="C22" s="73" t="s">
        <v>71</v>
      </c>
      <c r="D22" s="95">
        <v>36049</v>
      </c>
      <c r="E22" s="95">
        <v>24082</v>
      </c>
      <c r="F22" s="95">
        <v>14421</v>
      </c>
      <c r="G22" s="77">
        <v>36473</v>
      </c>
      <c r="H22" s="77">
        <v>20416</v>
      </c>
      <c r="I22" s="220">
        <f>I20+I21</f>
        <v>62837</v>
      </c>
      <c r="J22" s="230">
        <f>J20+J21</f>
        <v>26006</v>
      </c>
    </row>
    <row r="23" spans="1:10" ht="20.45" customHeight="1" x14ac:dyDescent="0.15">
      <c r="A23" s="14">
        <v>19</v>
      </c>
      <c r="B23" s="324" t="s">
        <v>124</v>
      </c>
      <c r="C23" s="73" t="s">
        <v>69</v>
      </c>
      <c r="D23" s="95">
        <v>7861</v>
      </c>
      <c r="E23" s="95">
        <v>6483</v>
      </c>
      <c r="F23" s="95">
        <v>12521</v>
      </c>
      <c r="G23" s="77">
        <v>5630</v>
      </c>
      <c r="H23" s="77">
        <v>6406</v>
      </c>
      <c r="I23" s="220">
        <v>5649</v>
      </c>
      <c r="J23" s="230">
        <v>5522</v>
      </c>
    </row>
    <row r="24" spans="1:10" ht="20.45" customHeight="1" x14ac:dyDescent="0.15">
      <c r="A24" s="14">
        <v>20</v>
      </c>
      <c r="B24" s="324"/>
      <c r="C24" s="73" t="s">
        <v>70</v>
      </c>
      <c r="D24" s="95">
        <v>64698</v>
      </c>
      <c r="E24" s="95">
        <v>40802</v>
      </c>
      <c r="F24" s="95">
        <v>62576</v>
      </c>
      <c r="G24" s="77">
        <v>36338</v>
      </c>
      <c r="H24" s="77">
        <v>42729</v>
      </c>
      <c r="I24" s="77">
        <v>22781</v>
      </c>
      <c r="J24" s="230">
        <v>22128</v>
      </c>
    </row>
    <row r="25" spans="1:10" ht="20.45" customHeight="1" x14ac:dyDescent="0.15">
      <c r="A25" s="14">
        <v>21</v>
      </c>
      <c r="B25" s="324"/>
      <c r="C25" s="73" t="s">
        <v>71</v>
      </c>
      <c r="D25" s="95">
        <v>72559</v>
      </c>
      <c r="E25" s="95">
        <v>47285</v>
      </c>
      <c r="F25" s="95">
        <v>75097</v>
      </c>
      <c r="G25" s="77">
        <v>41968</v>
      </c>
      <c r="H25" s="77">
        <v>49135</v>
      </c>
      <c r="I25" s="77">
        <f>I23+I24</f>
        <v>28430</v>
      </c>
      <c r="J25" s="230">
        <f>J23+J24</f>
        <v>27650</v>
      </c>
    </row>
    <row r="26" spans="1:10" ht="20.45" customHeight="1" x14ac:dyDescent="0.15">
      <c r="A26" s="14">
        <v>22</v>
      </c>
      <c r="B26" s="324" t="s">
        <v>125</v>
      </c>
      <c r="C26" s="73" t="s">
        <v>69</v>
      </c>
      <c r="D26" s="95">
        <v>3153</v>
      </c>
      <c r="E26" s="95">
        <v>6482</v>
      </c>
      <c r="F26" s="95">
        <v>4651</v>
      </c>
      <c r="G26" s="77">
        <v>4084</v>
      </c>
      <c r="H26" s="77">
        <v>4934</v>
      </c>
      <c r="I26" s="77">
        <v>4297</v>
      </c>
      <c r="J26" s="230">
        <v>6133</v>
      </c>
    </row>
    <row r="27" spans="1:10" ht="20.45" customHeight="1" x14ac:dyDescent="0.15">
      <c r="A27" s="14">
        <v>23</v>
      </c>
      <c r="B27" s="324"/>
      <c r="C27" s="73" t="s">
        <v>70</v>
      </c>
      <c r="D27" s="95">
        <v>41970</v>
      </c>
      <c r="E27" s="95">
        <v>16280</v>
      </c>
      <c r="F27" s="95">
        <v>350942</v>
      </c>
      <c r="G27" s="77">
        <v>35928</v>
      </c>
      <c r="H27" s="77">
        <v>16271</v>
      </c>
      <c r="I27" s="77">
        <v>19214</v>
      </c>
      <c r="J27" s="230">
        <v>18021</v>
      </c>
    </row>
    <row r="28" spans="1:10" ht="20.45" customHeight="1" x14ac:dyDescent="0.15">
      <c r="A28" s="14">
        <v>24</v>
      </c>
      <c r="B28" s="324"/>
      <c r="C28" s="73" t="s">
        <v>71</v>
      </c>
      <c r="D28" s="95">
        <v>45123</v>
      </c>
      <c r="E28" s="95">
        <v>22762</v>
      </c>
      <c r="F28" s="95">
        <v>355593</v>
      </c>
      <c r="G28" s="77">
        <v>40012</v>
      </c>
      <c r="H28" s="77">
        <v>21205</v>
      </c>
      <c r="I28" s="77">
        <f>I26+I27</f>
        <v>23511</v>
      </c>
      <c r="J28" s="230">
        <f>J26+J27</f>
        <v>24154</v>
      </c>
    </row>
    <row r="29" spans="1:10" ht="20.45" customHeight="1" x14ac:dyDescent="0.15">
      <c r="A29" s="14">
        <v>25</v>
      </c>
      <c r="B29" s="324" t="s">
        <v>126</v>
      </c>
      <c r="C29" s="73" t="s">
        <v>69</v>
      </c>
      <c r="D29" s="95">
        <v>29951</v>
      </c>
      <c r="E29" s="95">
        <v>26400</v>
      </c>
      <c r="F29" s="95">
        <v>29366</v>
      </c>
      <c r="G29" s="77">
        <v>26710</v>
      </c>
      <c r="H29" s="77">
        <v>26711</v>
      </c>
      <c r="I29" s="77">
        <v>24353</v>
      </c>
      <c r="J29" s="230">
        <v>33013</v>
      </c>
    </row>
    <row r="30" spans="1:10" ht="20.45" customHeight="1" x14ac:dyDescent="0.15">
      <c r="A30" s="14">
        <v>26</v>
      </c>
      <c r="B30" s="324"/>
      <c r="C30" s="73" t="s">
        <v>70</v>
      </c>
      <c r="D30" s="95">
        <v>147826</v>
      </c>
      <c r="E30" s="95">
        <v>136626</v>
      </c>
      <c r="F30" s="95">
        <v>132217</v>
      </c>
      <c r="G30" s="77">
        <v>115655</v>
      </c>
      <c r="H30" s="77">
        <v>125820</v>
      </c>
      <c r="I30" s="95">
        <v>141067</v>
      </c>
      <c r="J30" s="230">
        <v>131449</v>
      </c>
    </row>
    <row r="31" spans="1:10" ht="20.45" customHeight="1" x14ac:dyDescent="0.15">
      <c r="A31" s="14">
        <v>27</v>
      </c>
      <c r="B31" s="324"/>
      <c r="C31" s="73" t="s">
        <v>71</v>
      </c>
      <c r="D31" s="95">
        <v>177777</v>
      </c>
      <c r="E31" s="95">
        <v>163026</v>
      </c>
      <c r="F31" s="95">
        <v>161583</v>
      </c>
      <c r="G31" s="77">
        <v>142365</v>
      </c>
      <c r="H31" s="77">
        <v>152531</v>
      </c>
      <c r="I31" s="95">
        <f>I29+I30</f>
        <v>165420</v>
      </c>
      <c r="J31" s="230">
        <f>J29+J30</f>
        <v>164462</v>
      </c>
    </row>
    <row r="32" spans="1:10" ht="20.45" customHeight="1" x14ac:dyDescent="0.15">
      <c r="A32" s="14">
        <v>28</v>
      </c>
      <c r="B32" s="324" t="s">
        <v>127</v>
      </c>
      <c r="C32" s="73" t="s">
        <v>69</v>
      </c>
      <c r="D32" s="95">
        <v>2787</v>
      </c>
      <c r="E32" s="95">
        <v>2268</v>
      </c>
      <c r="F32" s="95">
        <v>2006</v>
      </c>
      <c r="G32" s="77">
        <v>2824</v>
      </c>
      <c r="H32" s="77">
        <v>2113</v>
      </c>
      <c r="I32" s="77">
        <v>2919</v>
      </c>
      <c r="J32" s="230">
        <v>3252</v>
      </c>
    </row>
    <row r="33" spans="1:10" ht="20.45" customHeight="1" x14ac:dyDescent="0.15">
      <c r="A33" s="14">
        <v>29</v>
      </c>
      <c r="B33" s="324"/>
      <c r="C33" s="73" t="s">
        <v>70</v>
      </c>
      <c r="D33" s="95">
        <v>19139</v>
      </c>
      <c r="E33" s="95">
        <v>15502</v>
      </c>
      <c r="F33" s="95">
        <v>10475</v>
      </c>
      <c r="G33" s="77">
        <v>16170</v>
      </c>
      <c r="H33" s="77">
        <v>15314</v>
      </c>
      <c r="I33" s="77">
        <v>14230</v>
      </c>
      <c r="J33" s="230">
        <v>19018</v>
      </c>
    </row>
    <row r="34" spans="1:10" ht="20.45" customHeight="1" x14ac:dyDescent="0.15">
      <c r="A34" s="14">
        <v>30</v>
      </c>
      <c r="B34" s="324"/>
      <c r="C34" s="73" t="s">
        <v>71</v>
      </c>
      <c r="D34" s="95">
        <v>21926</v>
      </c>
      <c r="E34" s="95">
        <v>17770</v>
      </c>
      <c r="F34" s="95">
        <v>12481</v>
      </c>
      <c r="G34" s="77">
        <v>18994</v>
      </c>
      <c r="H34" s="77">
        <v>17427</v>
      </c>
      <c r="I34" s="77">
        <f>I32+I33</f>
        <v>17149</v>
      </c>
      <c r="J34" s="230">
        <f>J32+J33</f>
        <v>22270</v>
      </c>
    </row>
    <row r="35" spans="1:10" ht="20.45" customHeight="1" x14ac:dyDescent="0.15">
      <c r="A35" s="14">
        <v>31</v>
      </c>
      <c r="B35" s="324" t="s">
        <v>128</v>
      </c>
      <c r="C35" s="73" t="s">
        <v>69</v>
      </c>
      <c r="D35" s="95">
        <v>25394</v>
      </c>
      <c r="E35" s="95">
        <v>26511</v>
      </c>
      <c r="F35" s="95">
        <v>27221</v>
      </c>
      <c r="G35" s="77">
        <v>21975</v>
      </c>
      <c r="H35" s="77">
        <v>22757</v>
      </c>
      <c r="I35" s="77">
        <v>22555</v>
      </c>
      <c r="J35" s="230">
        <v>25607</v>
      </c>
    </row>
    <row r="36" spans="1:10" ht="20.45" customHeight="1" x14ac:dyDescent="0.15">
      <c r="A36" s="14">
        <v>32</v>
      </c>
      <c r="B36" s="324"/>
      <c r="C36" s="73" t="s">
        <v>70</v>
      </c>
      <c r="D36" s="95">
        <v>54893</v>
      </c>
      <c r="E36" s="95">
        <v>53677</v>
      </c>
      <c r="F36" s="95">
        <v>53776</v>
      </c>
      <c r="G36" s="77">
        <v>52136</v>
      </c>
      <c r="H36" s="77">
        <v>52193</v>
      </c>
      <c r="I36" s="77">
        <v>50621</v>
      </c>
      <c r="J36" s="230">
        <v>54943</v>
      </c>
    </row>
    <row r="37" spans="1:10" ht="20.45" customHeight="1" x14ac:dyDescent="0.15">
      <c r="A37" s="14">
        <v>33</v>
      </c>
      <c r="B37" s="325"/>
      <c r="C37" s="74" t="s">
        <v>71</v>
      </c>
      <c r="D37" s="98">
        <v>80287</v>
      </c>
      <c r="E37" s="98">
        <v>80188</v>
      </c>
      <c r="F37" s="98">
        <v>80997</v>
      </c>
      <c r="G37" s="79">
        <v>74111</v>
      </c>
      <c r="H37" s="79">
        <v>74950</v>
      </c>
      <c r="I37" s="79">
        <f>I35+I36</f>
        <v>73176</v>
      </c>
      <c r="J37" s="233">
        <f>J35+J36</f>
        <v>80550</v>
      </c>
    </row>
    <row r="38" spans="1:10" ht="15" customHeight="1" x14ac:dyDescent="0.15">
      <c r="B38" s="321"/>
      <c r="C38" s="321"/>
      <c r="D38" s="321"/>
      <c r="E38" s="321"/>
      <c r="F38" s="321"/>
      <c r="G38" s="321"/>
      <c r="H38" s="222"/>
      <c r="I38" s="17"/>
      <c r="J38" s="17"/>
    </row>
    <row r="39" spans="1:10" ht="13.5" customHeight="1" x14ac:dyDescent="0.15">
      <c r="B39" s="321"/>
      <c r="C39" s="321"/>
      <c r="D39" s="321"/>
      <c r="E39" s="321"/>
      <c r="F39" s="321"/>
      <c r="G39" s="321"/>
      <c r="I39" s="17"/>
      <c r="J39" s="17"/>
    </row>
    <row r="40" spans="1:10" ht="14.25" customHeight="1" x14ac:dyDescent="0.15">
      <c r="B40" s="321"/>
      <c r="C40" s="321"/>
      <c r="D40" s="321"/>
      <c r="E40" s="321"/>
      <c r="F40" s="321"/>
      <c r="G40" s="321"/>
      <c r="I40" s="17"/>
      <c r="J40" s="17"/>
    </row>
  </sheetData>
  <mergeCells count="15">
    <mergeCell ref="B39:G39"/>
    <mergeCell ref="B40:G40"/>
    <mergeCell ref="B1:J1"/>
    <mergeCell ref="B17:B19"/>
    <mergeCell ref="B20:B22"/>
    <mergeCell ref="B23:B25"/>
    <mergeCell ref="B26:B28"/>
    <mergeCell ref="B29:B31"/>
    <mergeCell ref="B32:B34"/>
    <mergeCell ref="B35:B37"/>
    <mergeCell ref="B5:B7"/>
    <mergeCell ref="B8:B10"/>
    <mergeCell ref="B11:B13"/>
    <mergeCell ref="B14:B16"/>
    <mergeCell ref="B38:G38"/>
  </mergeCells>
  <phoneticPr fontId="2"/>
  <printOptions horizontalCentered="1"/>
  <pageMargins left="0.59055118110236227" right="0.59055118110236227" top="0.39370078740157483" bottom="0.39370078740157483" header="0.55118110236220474" footer="0.19685039370078741"/>
  <pageSetup paperSize="9" firstPageNumber="420" orientation="portrait" useFirstPageNumber="1" horizontalDpi="300" verticalDpi="300" r:id="rId1"/>
  <headerFooter scaleWithDoc="0" alignWithMargins="0">
    <oddFooter>&amp;C-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zoomScaleNormal="100" zoomScaleSheetLayoutView="100" workbookViewId="0">
      <selection activeCell="O8" sqref="O8"/>
    </sheetView>
  </sheetViews>
  <sheetFormatPr defaultColWidth="9" defaultRowHeight="19.350000000000001" customHeight="1" x14ac:dyDescent="0.15"/>
  <cols>
    <col min="1" max="1" width="0.375" style="14" customWidth="1"/>
    <col min="2" max="3" width="8.375" style="17" customWidth="1"/>
    <col min="4" max="4" width="10.625" style="20" customWidth="1"/>
    <col min="5" max="8" width="10.625" style="17" customWidth="1"/>
    <col min="9" max="10" width="10.625" style="21" customWidth="1"/>
    <col min="11" max="16384" width="9" style="17"/>
  </cols>
  <sheetData>
    <row r="1" spans="1:10" ht="60.75" customHeight="1" x14ac:dyDescent="0.2">
      <c r="B1" s="327"/>
      <c r="C1" s="327"/>
      <c r="D1" s="327"/>
      <c r="E1" s="327"/>
      <c r="F1" s="327"/>
      <c r="G1" s="327"/>
      <c r="H1" s="21"/>
      <c r="I1" s="17"/>
      <c r="J1" s="17"/>
    </row>
    <row r="2" spans="1:10" ht="19.350000000000001" customHeight="1" x14ac:dyDescent="0.2">
      <c r="B2" s="178" t="s">
        <v>211</v>
      </c>
      <c r="C2" s="15"/>
      <c r="D2" s="15"/>
      <c r="E2" s="15"/>
      <c r="F2" s="15"/>
      <c r="G2" s="16"/>
      <c r="H2" s="16"/>
      <c r="I2" s="17"/>
      <c r="J2" s="16" t="s">
        <v>115</v>
      </c>
    </row>
    <row r="3" spans="1:10" ht="6" customHeight="1" x14ac:dyDescent="0.2">
      <c r="B3" s="22"/>
      <c r="C3" s="15"/>
      <c r="D3" s="15"/>
      <c r="E3" s="15"/>
      <c r="F3" s="15"/>
      <c r="G3" s="16"/>
      <c r="H3" s="16"/>
      <c r="I3" s="17"/>
      <c r="J3" s="17"/>
    </row>
    <row r="4" spans="1:10" ht="20.45" customHeight="1" x14ac:dyDescent="0.15">
      <c r="B4" s="70"/>
      <c r="C4" s="71"/>
      <c r="D4" s="93" t="s">
        <v>231</v>
      </c>
      <c r="E4" s="92" t="s">
        <v>232</v>
      </c>
      <c r="F4" s="92" t="s">
        <v>233</v>
      </c>
      <c r="G4" s="93" t="s">
        <v>234</v>
      </c>
      <c r="H4" s="92" t="s">
        <v>235</v>
      </c>
      <c r="I4" s="92" t="s">
        <v>247</v>
      </c>
      <c r="J4" s="231" t="s">
        <v>268</v>
      </c>
    </row>
    <row r="5" spans="1:10" ht="20.45" customHeight="1" x14ac:dyDescent="0.15">
      <c r="A5" s="14">
        <v>1</v>
      </c>
      <c r="B5" s="326" t="s">
        <v>71</v>
      </c>
      <c r="C5" s="72" t="s">
        <v>69</v>
      </c>
      <c r="D5" s="99">
        <v>154808</v>
      </c>
      <c r="E5" s="94">
        <v>146116</v>
      </c>
      <c r="F5" s="94">
        <v>135171</v>
      </c>
      <c r="G5" s="99">
        <v>116028</v>
      </c>
      <c r="H5" s="94">
        <v>114277</v>
      </c>
      <c r="I5" s="94">
        <f t="shared" ref="I5:J7" si="0">I8+I11+I14+I17+I20+I23+I26+I29+I32</f>
        <v>117257</v>
      </c>
      <c r="J5" s="232">
        <f t="shared" si="0"/>
        <v>140401</v>
      </c>
    </row>
    <row r="6" spans="1:10" ht="20.45" customHeight="1" x14ac:dyDescent="0.15">
      <c r="A6" s="14">
        <v>2</v>
      </c>
      <c r="B6" s="324"/>
      <c r="C6" s="73" t="s">
        <v>70</v>
      </c>
      <c r="D6" s="96">
        <v>705898</v>
      </c>
      <c r="E6" s="95">
        <v>698534</v>
      </c>
      <c r="F6" s="95">
        <v>1031278</v>
      </c>
      <c r="G6" s="96">
        <v>621625</v>
      </c>
      <c r="H6" s="95">
        <v>534941</v>
      </c>
      <c r="I6" s="94">
        <f t="shared" si="0"/>
        <v>549439</v>
      </c>
      <c r="J6" s="232">
        <f t="shared" si="0"/>
        <v>514811</v>
      </c>
    </row>
    <row r="7" spans="1:10" ht="20.45" customHeight="1" x14ac:dyDescent="0.15">
      <c r="A7" s="14">
        <v>3</v>
      </c>
      <c r="B7" s="324"/>
      <c r="C7" s="73" t="s">
        <v>71</v>
      </c>
      <c r="D7" s="96">
        <v>860706</v>
      </c>
      <c r="E7" s="95">
        <v>844650</v>
      </c>
      <c r="F7" s="95">
        <v>1166449</v>
      </c>
      <c r="G7" s="96">
        <v>737653</v>
      </c>
      <c r="H7" s="95">
        <v>649218</v>
      </c>
      <c r="I7" s="94">
        <f t="shared" si="0"/>
        <v>666696</v>
      </c>
      <c r="J7" s="232">
        <f t="shared" si="0"/>
        <v>655212</v>
      </c>
    </row>
    <row r="8" spans="1:10" ht="20.45" customHeight="1" x14ac:dyDescent="0.15">
      <c r="A8" s="14">
        <v>4</v>
      </c>
      <c r="B8" s="324" t="s">
        <v>129</v>
      </c>
      <c r="C8" s="73" t="s">
        <v>69</v>
      </c>
      <c r="D8" s="96">
        <v>12577</v>
      </c>
      <c r="E8" s="95">
        <v>15464</v>
      </c>
      <c r="F8" s="95">
        <v>13682</v>
      </c>
      <c r="G8" s="96">
        <v>12297</v>
      </c>
      <c r="H8" s="95">
        <v>12457</v>
      </c>
      <c r="I8" s="95">
        <v>11580</v>
      </c>
      <c r="J8" s="230">
        <v>11789</v>
      </c>
    </row>
    <row r="9" spans="1:10" ht="20.45" customHeight="1" x14ac:dyDescent="0.15">
      <c r="A9" s="14">
        <v>5</v>
      </c>
      <c r="B9" s="324"/>
      <c r="C9" s="73" t="s">
        <v>70</v>
      </c>
      <c r="D9" s="96">
        <v>14130</v>
      </c>
      <c r="E9" s="95">
        <v>27049</v>
      </c>
      <c r="F9" s="95">
        <v>30021</v>
      </c>
      <c r="G9" s="96">
        <v>29036</v>
      </c>
      <c r="H9" s="95">
        <v>29330</v>
      </c>
      <c r="I9" s="95">
        <v>30061</v>
      </c>
      <c r="J9" s="230">
        <v>31332</v>
      </c>
    </row>
    <row r="10" spans="1:10" ht="20.45" customHeight="1" x14ac:dyDescent="0.15">
      <c r="A10" s="14">
        <v>6</v>
      </c>
      <c r="B10" s="324"/>
      <c r="C10" s="73" t="s">
        <v>71</v>
      </c>
      <c r="D10" s="96">
        <v>26707</v>
      </c>
      <c r="E10" s="95">
        <v>42513</v>
      </c>
      <c r="F10" s="95">
        <v>43703</v>
      </c>
      <c r="G10" s="96">
        <v>41333</v>
      </c>
      <c r="H10" s="95">
        <v>41787</v>
      </c>
      <c r="I10" s="95">
        <f>I8+I9</f>
        <v>41641</v>
      </c>
      <c r="J10" s="230">
        <f>J8+J9</f>
        <v>43121</v>
      </c>
    </row>
    <row r="11" spans="1:10" ht="20.45" customHeight="1" x14ac:dyDescent="0.15">
      <c r="A11" s="14">
        <v>7</v>
      </c>
      <c r="B11" s="324" t="s">
        <v>130</v>
      </c>
      <c r="C11" s="73" t="s">
        <v>69</v>
      </c>
      <c r="D11" s="96">
        <v>3679</v>
      </c>
      <c r="E11" s="95">
        <v>6186</v>
      </c>
      <c r="F11" s="95">
        <v>4442</v>
      </c>
      <c r="G11" s="96">
        <v>2246</v>
      </c>
      <c r="H11" s="95">
        <v>2681</v>
      </c>
      <c r="I11" s="95">
        <v>2930</v>
      </c>
      <c r="J11" s="230">
        <v>4164</v>
      </c>
    </row>
    <row r="12" spans="1:10" ht="20.45" customHeight="1" x14ac:dyDescent="0.15">
      <c r="A12" s="14">
        <v>8</v>
      </c>
      <c r="B12" s="324"/>
      <c r="C12" s="73" t="s">
        <v>70</v>
      </c>
      <c r="D12" s="96">
        <v>7824</v>
      </c>
      <c r="E12" s="95">
        <v>9282</v>
      </c>
      <c r="F12" s="95">
        <v>11377</v>
      </c>
      <c r="G12" s="96">
        <v>4315</v>
      </c>
      <c r="H12" s="95">
        <v>9448</v>
      </c>
      <c r="I12" s="95">
        <v>9429</v>
      </c>
      <c r="J12" s="230">
        <v>14750</v>
      </c>
    </row>
    <row r="13" spans="1:10" ht="20.45" customHeight="1" x14ac:dyDescent="0.15">
      <c r="A13" s="14">
        <v>9</v>
      </c>
      <c r="B13" s="324"/>
      <c r="C13" s="73" t="s">
        <v>71</v>
      </c>
      <c r="D13" s="96">
        <v>11503</v>
      </c>
      <c r="E13" s="95">
        <v>15468</v>
      </c>
      <c r="F13" s="95">
        <v>15819</v>
      </c>
      <c r="G13" s="96">
        <v>6561</v>
      </c>
      <c r="H13" s="95">
        <v>12129</v>
      </c>
      <c r="I13" s="95">
        <f>I11+I12</f>
        <v>12359</v>
      </c>
      <c r="J13" s="230">
        <f>J11+J12</f>
        <v>18914</v>
      </c>
    </row>
    <row r="14" spans="1:10" ht="20.45" customHeight="1" x14ac:dyDescent="0.15">
      <c r="A14" s="14">
        <v>10</v>
      </c>
      <c r="B14" s="324" t="s">
        <v>131</v>
      </c>
      <c r="C14" s="73" t="s">
        <v>69</v>
      </c>
      <c r="D14" s="96">
        <v>2413</v>
      </c>
      <c r="E14" s="95">
        <v>3865</v>
      </c>
      <c r="F14" s="95">
        <v>1474</v>
      </c>
      <c r="G14" s="96">
        <v>332</v>
      </c>
      <c r="H14" s="95">
        <v>342</v>
      </c>
      <c r="I14" s="95">
        <v>4020</v>
      </c>
      <c r="J14" s="230">
        <v>2146</v>
      </c>
    </row>
    <row r="15" spans="1:10" ht="20.45" customHeight="1" x14ac:dyDescent="0.15">
      <c r="A15" s="14">
        <v>11</v>
      </c>
      <c r="B15" s="324"/>
      <c r="C15" s="73" t="s">
        <v>70</v>
      </c>
      <c r="D15" s="96">
        <v>328503</v>
      </c>
      <c r="E15" s="95">
        <v>337452</v>
      </c>
      <c r="F15" s="95">
        <v>702661</v>
      </c>
      <c r="G15" s="96">
        <v>333963</v>
      </c>
      <c r="H15" s="95">
        <v>247242</v>
      </c>
      <c r="I15" s="95">
        <v>249179</v>
      </c>
      <c r="J15" s="230">
        <v>205528</v>
      </c>
    </row>
    <row r="16" spans="1:10" ht="20.45" customHeight="1" x14ac:dyDescent="0.15">
      <c r="A16" s="14">
        <v>12</v>
      </c>
      <c r="B16" s="324"/>
      <c r="C16" s="73" t="s">
        <v>71</v>
      </c>
      <c r="D16" s="96">
        <v>330916</v>
      </c>
      <c r="E16" s="95">
        <v>341317</v>
      </c>
      <c r="F16" s="95">
        <v>704135</v>
      </c>
      <c r="G16" s="96">
        <v>334295</v>
      </c>
      <c r="H16" s="95">
        <v>247584</v>
      </c>
      <c r="I16" s="95">
        <f>I14+I15</f>
        <v>253199</v>
      </c>
      <c r="J16" s="230">
        <f>J14+J15</f>
        <v>207674</v>
      </c>
    </row>
    <row r="17" spans="1:10" ht="20.45" customHeight="1" x14ac:dyDescent="0.15">
      <c r="A17" s="14">
        <v>13</v>
      </c>
      <c r="B17" s="324" t="s">
        <v>132</v>
      </c>
      <c r="C17" s="73" t="s">
        <v>69</v>
      </c>
      <c r="D17" s="96">
        <v>25007</v>
      </c>
      <c r="E17" s="95">
        <v>25918</v>
      </c>
      <c r="F17" s="95">
        <v>23601</v>
      </c>
      <c r="G17" s="96">
        <v>26155</v>
      </c>
      <c r="H17" s="95">
        <v>21388</v>
      </c>
      <c r="I17" s="95">
        <v>22204</v>
      </c>
      <c r="J17" s="230">
        <v>24231</v>
      </c>
    </row>
    <row r="18" spans="1:10" ht="20.45" customHeight="1" x14ac:dyDescent="0.15">
      <c r="A18" s="14">
        <v>14</v>
      </c>
      <c r="B18" s="324"/>
      <c r="C18" s="73" t="s">
        <v>70</v>
      </c>
      <c r="D18" s="96">
        <v>72527</v>
      </c>
      <c r="E18" s="95">
        <v>105132</v>
      </c>
      <c r="F18" s="95">
        <v>55569</v>
      </c>
      <c r="G18" s="96">
        <v>60833</v>
      </c>
      <c r="H18" s="95">
        <v>52332</v>
      </c>
      <c r="I18" s="95">
        <v>54201</v>
      </c>
      <c r="J18" s="230">
        <v>55588</v>
      </c>
    </row>
    <row r="19" spans="1:10" ht="20.45" customHeight="1" x14ac:dyDescent="0.15">
      <c r="A19" s="14">
        <v>15</v>
      </c>
      <c r="B19" s="324"/>
      <c r="C19" s="73" t="s">
        <v>71</v>
      </c>
      <c r="D19" s="96">
        <v>97534</v>
      </c>
      <c r="E19" s="95">
        <v>131050</v>
      </c>
      <c r="F19" s="95">
        <v>79170</v>
      </c>
      <c r="G19" s="96">
        <v>86988</v>
      </c>
      <c r="H19" s="95">
        <v>73720</v>
      </c>
      <c r="I19" s="95">
        <f>I17+I18</f>
        <v>76405</v>
      </c>
      <c r="J19" s="230">
        <f>J17+J18</f>
        <v>79819</v>
      </c>
    </row>
    <row r="20" spans="1:10" ht="20.45" customHeight="1" x14ac:dyDescent="0.15">
      <c r="A20" s="14">
        <v>16</v>
      </c>
      <c r="B20" s="324" t="s">
        <v>209</v>
      </c>
      <c r="C20" s="73" t="s">
        <v>69</v>
      </c>
      <c r="D20" s="96">
        <v>2085</v>
      </c>
      <c r="E20" s="95">
        <v>13809</v>
      </c>
      <c r="F20" s="95">
        <v>9494</v>
      </c>
      <c r="G20" s="96">
        <v>1376</v>
      </c>
      <c r="H20" s="95">
        <v>2394</v>
      </c>
      <c r="I20" s="95">
        <v>2246</v>
      </c>
      <c r="J20" s="230">
        <v>3781</v>
      </c>
    </row>
    <row r="21" spans="1:10" ht="20.45" customHeight="1" x14ac:dyDescent="0.15">
      <c r="A21" s="14">
        <v>17</v>
      </c>
      <c r="B21" s="324"/>
      <c r="C21" s="73" t="s">
        <v>70</v>
      </c>
      <c r="D21" s="96">
        <v>142443</v>
      </c>
      <c r="E21" s="95">
        <v>127154</v>
      </c>
      <c r="F21" s="95">
        <v>129797</v>
      </c>
      <c r="G21" s="96">
        <v>103633</v>
      </c>
      <c r="H21" s="95">
        <v>102541</v>
      </c>
      <c r="I21" s="95">
        <v>108802</v>
      </c>
      <c r="J21" s="230">
        <v>101133</v>
      </c>
    </row>
    <row r="22" spans="1:10" ht="20.45" customHeight="1" x14ac:dyDescent="0.15">
      <c r="A22" s="14">
        <v>18</v>
      </c>
      <c r="B22" s="324"/>
      <c r="C22" s="73" t="s">
        <v>71</v>
      </c>
      <c r="D22" s="96">
        <v>144528</v>
      </c>
      <c r="E22" s="95">
        <v>140963</v>
      </c>
      <c r="F22" s="95">
        <v>139291</v>
      </c>
      <c r="G22" s="80">
        <v>105009</v>
      </c>
      <c r="H22" s="95">
        <v>104935</v>
      </c>
      <c r="I22" s="95">
        <f>I20+I21</f>
        <v>111048</v>
      </c>
      <c r="J22" s="230">
        <f>J20+J21</f>
        <v>104914</v>
      </c>
    </row>
    <row r="23" spans="1:10" ht="20.45" customHeight="1" x14ac:dyDescent="0.15">
      <c r="A23" s="14">
        <v>19</v>
      </c>
      <c r="B23" s="324" t="s">
        <v>133</v>
      </c>
      <c r="C23" s="73" t="s">
        <v>69</v>
      </c>
      <c r="D23" s="96">
        <v>1559</v>
      </c>
      <c r="E23" s="95">
        <v>1134</v>
      </c>
      <c r="F23" s="95">
        <v>812</v>
      </c>
      <c r="G23" s="96">
        <v>692</v>
      </c>
      <c r="H23" s="95">
        <v>563</v>
      </c>
      <c r="I23" s="95">
        <v>741</v>
      </c>
      <c r="J23" s="230">
        <v>1099</v>
      </c>
    </row>
    <row r="24" spans="1:10" ht="20.45" customHeight="1" x14ac:dyDescent="0.15">
      <c r="A24" s="14">
        <v>20</v>
      </c>
      <c r="B24" s="324"/>
      <c r="C24" s="73" t="s">
        <v>70</v>
      </c>
      <c r="D24" s="96">
        <v>25368</v>
      </c>
      <c r="E24" s="95">
        <v>9894</v>
      </c>
      <c r="F24" s="95">
        <v>8829</v>
      </c>
      <c r="G24" s="96">
        <v>9618</v>
      </c>
      <c r="H24" s="95">
        <v>9654</v>
      </c>
      <c r="I24" s="95">
        <v>10845</v>
      </c>
      <c r="J24" s="230">
        <v>10169</v>
      </c>
    </row>
    <row r="25" spans="1:10" ht="20.45" customHeight="1" x14ac:dyDescent="0.15">
      <c r="A25" s="14">
        <v>21</v>
      </c>
      <c r="B25" s="324"/>
      <c r="C25" s="73" t="s">
        <v>71</v>
      </c>
      <c r="D25" s="96">
        <v>26927</v>
      </c>
      <c r="E25" s="95">
        <v>11028</v>
      </c>
      <c r="F25" s="95">
        <v>9641</v>
      </c>
      <c r="G25" s="96">
        <v>10310</v>
      </c>
      <c r="H25" s="95">
        <v>10217</v>
      </c>
      <c r="I25" s="95">
        <f>I23+I24</f>
        <v>11586</v>
      </c>
      <c r="J25" s="230">
        <f>J23+J24</f>
        <v>11268</v>
      </c>
    </row>
    <row r="26" spans="1:10" ht="20.45" customHeight="1" x14ac:dyDescent="0.15">
      <c r="A26" s="14">
        <v>22</v>
      </c>
      <c r="B26" s="324" t="s">
        <v>134</v>
      </c>
      <c r="C26" s="73" t="s">
        <v>69</v>
      </c>
      <c r="D26" s="96">
        <v>2902</v>
      </c>
      <c r="E26" s="95">
        <v>4643</v>
      </c>
      <c r="F26" s="95">
        <v>3631</v>
      </c>
      <c r="G26" s="96">
        <v>4192</v>
      </c>
      <c r="H26" s="95">
        <v>5340</v>
      </c>
      <c r="I26" s="95">
        <v>4203</v>
      </c>
      <c r="J26" s="230">
        <v>5382</v>
      </c>
    </row>
    <row r="27" spans="1:10" ht="20.45" customHeight="1" x14ac:dyDescent="0.15">
      <c r="A27" s="14">
        <v>23</v>
      </c>
      <c r="B27" s="324"/>
      <c r="C27" s="73" t="s">
        <v>70</v>
      </c>
      <c r="D27" s="96">
        <v>13969</v>
      </c>
      <c r="E27" s="95">
        <v>13602</v>
      </c>
      <c r="F27" s="95">
        <v>14950</v>
      </c>
      <c r="G27" s="96">
        <v>14133</v>
      </c>
      <c r="H27" s="95">
        <v>14777</v>
      </c>
      <c r="I27" s="95">
        <v>15485</v>
      </c>
      <c r="J27" s="230">
        <v>17559</v>
      </c>
    </row>
    <row r="28" spans="1:10" ht="20.45" customHeight="1" x14ac:dyDescent="0.15">
      <c r="A28" s="14">
        <v>24</v>
      </c>
      <c r="B28" s="324"/>
      <c r="C28" s="73" t="s">
        <v>71</v>
      </c>
      <c r="D28" s="96">
        <v>16871</v>
      </c>
      <c r="E28" s="95">
        <v>18245</v>
      </c>
      <c r="F28" s="95">
        <v>18581</v>
      </c>
      <c r="G28" s="96">
        <v>18325</v>
      </c>
      <c r="H28" s="95">
        <v>20117</v>
      </c>
      <c r="I28" s="95">
        <f>I26+I27</f>
        <v>19688</v>
      </c>
      <c r="J28" s="230">
        <f>J26+J27</f>
        <v>22941</v>
      </c>
    </row>
    <row r="29" spans="1:10" ht="20.45" customHeight="1" x14ac:dyDescent="0.15">
      <c r="A29" s="14">
        <v>25</v>
      </c>
      <c r="B29" s="324" t="s">
        <v>135</v>
      </c>
      <c r="C29" s="73" t="s">
        <v>69</v>
      </c>
      <c r="D29" s="96">
        <v>104101</v>
      </c>
      <c r="E29" s="95">
        <v>67120</v>
      </c>
      <c r="F29" s="95">
        <v>68243</v>
      </c>
      <c r="G29" s="96">
        <v>63104</v>
      </c>
      <c r="H29" s="95">
        <v>59394</v>
      </c>
      <c r="I29" s="95">
        <v>63050</v>
      </c>
      <c r="J29" s="230">
        <v>74516</v>
      </c>
    </row>
    <row r="30" spans="1:10" ht="20.45" customHeight="1" x14ac:dyDescent="0.15">
      <c r="A30" s="14">
        <v>26</v>
      </c>
      <c r="B30" s="324"/>
      <c r="C30" s="73" t="s">
        <v>70</v>
      </c>
      <c r="D30" s="96">
        <v>100490</v>
      </c>
      <c r="E30" s="95">
        <v>64260</v>
      </c>
      <c r="F30" s="95">
        <v>68099</v>
      </c>
      <c r="G30" s="96">
        <v>65169</v>
      </c>
      <c r="H30" s="95">
        <v>67499</v>
      </c>
      <c r="I30" s="95">
        <v>68431</v>
      </c>
      <c r="J30" s="230">
        <v>72823</v>
      </c>
    </row>
    <row r="31" spans="1:10" ht="20.45" customHeight="1" x14ac:dyDescent="0.15">
      <c r="A31" s="14">
        <v>27</v>
      </c>
      <c r="B31" s="324"/>
      <c r="C31" s="73" t="s">
        <v>71</v>
      </c>
      <c r="D31" s="96">
        <v>204591</v>
      </c>
      <c r="E31" s="95">
        <v>131380</v>
      </c>
      <c r="F31" s="95">
        <v>136342</v>
      </c>
      <c r="G31" s="96">
        <v>128273</v>
      </c>
      <c r="H31" s="95">
        <v>126893</v>
      </c>
      <c r="I31" s="95">
        <f>I29+I30</f>
        <v>131481</v>
      </c>
      <c r="J31" s="230">
        <f>J29+J30</f>
        <v>147339</v>
      </c>
    </row>
    <row r="32" spans="1:10" ht="20.45" customHeight="1" x14ac:dyDescent="0.15">
      <c r="A32" s="14">
        <v>28</v>
      </c>
      <c r="B32" s="324" t="s">
        <v>136</v>
      </c>
      <c r="C32" s="73" t="s">
        <v>69</v>
      </c>
      <c r="D32" s="96">
        <v>485</v>
      </c>
      <c r="E32" s="95">
        <v>7977</v>
      </c>
      <c r="F32" s="95">
        <v>9792</v>
      </c>
      <c r="G32" s="96">
        <v>5634</v>
      </c>
      <c r="H32" s="95">
        <v>9718</v>
      </c>
      <c r="I32" s="95">
        <v>6283</v>
      </c>
      <c r="J32" s="230">
        <v>13293</v>
      </c>
    </row>
    <row r="33" spans="1:10" ht="20.45" customHeight="1" x14ac:dyDescent="0.15">
      <c r="A33" s="14">
        <v>29</v>
      </c>
      <c r="B33" s="324"/>
      <c r="C33" s="73" t="s">
        <v>70</v>
      </c>
      <c r="D33" s="96">
        <v>644</v>
      </c>
      <c r="E33" s="95">
        <v>4709</v>
      </c>
      <c r="F33" s="95">
        <v>9975</v>
      </c>
      <c r="G33" s="96">
        <v>925</v>
      </c>
      <c r="H33" s="95">
        <v>2118</v>
      </c>
      <c r="I33" s="95">
        <v>3006</v>
      </c>
      <c r="J33" s="230">
        <v>5929</v>
      </c>
    </row>
    <row r="34" spans="1:10" ht="20.45" customHeight="1" x14ac:dyDescent="0.15">
      <c r="A34" s="14">
        <v>30</v>
      </c>
      <c r="B34" s="325"/>
      <c r="C34" s="74" t="s">
        <v>71</v>
      </c>
      <c r="D34" s="102">
        <v>1129</v>
      </c>
      <c r="E34" s="98">
        <v>12686</v>
      </c>
      <c r="F34" s="98">
        <v>19767</v>
      </c>
      <c r="G34" s="102">
        <v>6559</v>
      </c>
      <c r="H34" s="98">
        <v>11836</v>
      </c>
      <c r="I34" s="98">
        <f>I32+I33</f>
        <v>9289</v>
      </c>
      <c r="J34" s="233">
        <f>J32+J33</f>
        <v>19222</v>
      </c>
    </row>
    <row r="35" spans="1:10" ht="15" customHeight="1" x14ac:dyDescent="0.15">
      <c r="B35" s="321"/>
      <c r="C35" s="321"/>
      <c r="D35" s="321"/>
      <c r="E35" s="321"/>
      <c r="F35" s="321"/>
      <c r="G35" s="321"/>
      <c r="H35" s="21"/>
      <c r="I35" s="17"/>
      <c r="J35" s="17"/>
    </row>
    <row r="36" spans="1:10" ht="14.1" customHeight="1" x14ac:dyDescent="0.15">
      <c r="B36" s="321"/>
      <c r="C36" s="321"/>
      <c r="D36" s="321"/>
      <c r="E36" s="321"/>
      <c r="F36" s="321"/>
      <c r="G36" s="321"/>
      <c r="H36" s="321"/>
      <c r="I36" s="321"/>
    </row>
    <row r="37" spans="1:10" ht="14.1" customHeight="1" x14ac:dyDescent="0.15">
      <c r="B37" s="321"/>
      <c r="C37" s="321"/>
      <c r="D37" s="321"/>
      <c r="E37" s="321"/>
      <c r="F37" s="321"/>
      <c r="G37" s="321"/>
      <c r="H37" s="321"/>
      <c r="I37" s="321"/>
    </row>
    <row r="38" spans="1:10" ht="10.5" customHeight="1" x14ac:dyDescent="0.15"/>
    <row r="39" spans="1:10" ht="10.5" customHeight="1" x14ac:dyDescent="0.15"/>
    <row r="40" spans="1:10" ht="10.5" customHeight="1" x14ac:dyDescent="0.15"/>
  </sheetData>
  <mergeCells count="14">
    <mergeCell ref="B17:B19"/>
    <mergeCell ref="B36:I36"/>
    <mergeCell ref="B37:I37"/>
    <mergeCell ref="B20:B22"/>
    <mergeCell ref="B23:B25"/>
    <mergeCell ref="B26:B28"/>
    <mergeCell ref="B29:B31"/>
    <mergeCell ref="B32:B34"/>
    <mergeCell ref="B35:G35"/>
    <mergeCell ref="B5:B7"/>
    <mergeCell ref="B8:B10"/>
    <mergeCell ref="B11:B13"/>
    <mergeCell ref="B14:B16"/>
    <mergeCell ref="B1:G1"/>
  </mergeCells>
  <phoneticPr fontId="2"/>
  <printOptions horizontalCentered="1"/>
  <pageMargins left="0.59055118110236227" right="0.59055118110236227" top="0.39370078740157483" bottom="0.59055118110236227" header="0.55118110236220474" footer="0.19685039370078741"/>
  <pageSetup paperSize="9" firstPageNumber="421" orientation="portrait" useFirstPageNumber="1" horizontalDpi="300" verticalDpi="300" r:id="rId1"/>
  <headerFooter scaleWithDoc="0" alignWithMargins="0">
    <oddFooter>&amp;C-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opLeftCell="A34" zoomScaleNormal="100" zoomScaleSheetLayoutView="100" workbookViewId="0">
      <selection activeCell="M18" sqref="M18"/>
    </sheetView>
  </sheetViews>
  <sheetFormatPr defaultColWidth="9" defaultRowHeight="19.350000000000001" customHeight="1" x14ac:dyDescent="0.15"/>
  <cols>
    <col min="1" max="1" width="0.375" style="14" customWidth="1"/>
    <col min="2" max="3" width="8.375" style="17" customWidth="1"/>
    <col min="4" max="4" width="10.75" style="20" customWidth="1"/>
    <col min="5" max="9" width="10.75" style="25" customWidth="1"/>
    <col min="10" max="10" width="10.75" style="30" customWidth="1"/>
    <col min="11" max="16384" width="9" style="17"/>
  </cols>
  <sheetData>
    <row r="1" spans="1:10" ht="60.75" customHeight="1" x14ac:dyDescent="0.2">
      <c r="B1" s="327"/>
      <c r="C1" s="327"/>
      <c r="D1" s="327"/>
      <c r="E1" s="327"/>
      <c r="F1" s="327"/>
      <c r="G1" s="178"/>
      <c r="H1" s="23"/>
      <c r="I1" s="17"/>
      <c r="J1" s="17"/>
    </row>
    <row r="2" spans="1:10" ht="19.350000000000001" customHeight="1" x14ac:dyDescent="0.2">
      <c r="B2" s="41" t="s">
        <v>212</v>
      </c>
      <c r="C2" s="24"/>
      <c r="D2" s="24"/>
      <c r="E2" s="24"/>
      <c r="G2" s="26"/>
      <c r="H2" s="30"/>
      <c r="I2" s="17"/>
      <c r="J2" s="16" t="s">
        <v>137</v>
      </c>
    </row>
    <row r="3" spans="1:10" ht="6" customHeight="1" x14ac:dyDescent="0.2">
      <c r="B3" s="27"/>
      <c r="C3" s="28"/>
      <c r="D3" s="28"/>
      <c r="E3" s="28"/>
      <c r="G3" s="26"/>
      <c r="H3" s="16"/>
      <c r="I3" s="17"/>
      <c r="J3" s="17"/>
    </row>
    <row r="4" spans="1:10" ht="20.45" customHeight="1" x14ac:dyDescent="0.15">
      <c r="B4" s="70"/>
      <c r="C4" s="71"/>
      <c r="D4" s="93" t="s">
        <v>231</v>
      </c>
      <c r="E4" s="92" t="s">
        <v>232</v>
      </c>
      <c r="F4" s="92" t="s">
        <v>233</v>
      </c>
      <c r="G4" s="92" t="s">
        <v>234</v>
      </c>
      <c r="H4" s="92" t="s">
        <v>235</v>
      </c>
      <c r="I4" s="92" t="s">
        <v>247</v>
      </c>
      <c r="J4" s="231" t="s">
        <v>268</v>
      </c>
    </row>
    <row r="5" spans="1:10" ht="20.45" customHeight="1" x14ac:dyDescent="0.15">
      <c r="A5" s="14">
        <v>1</v>
      </c>
      <c r="B5" s="326" t="s">
        <v>71</v>
      </c>
      <c r="C5" s="72" t="s">
        <v>69</v>
      </c>
      <c r="D5" s="82">
        <v>100</v>
      </c>
      <c r="E5" s="83">
        <v>100</v>
      </c>
      <c r="F5" s="84">
        <v>100</v>
      </c>
      <c r="G5" s="85">
        <v>100</v>
      </c>
      <c r="H5" s="85">
        <v>100</v>
      </c>
      <c r="I5" s="85">
        <v>100</v>
      </c>
      <c r="J5" s="234">
        <v>100</v>
      </c>
    </row>
    <row r="6" spans="1:10" ht="20.45" customHeight="1" x14ac:dyDescent="0.15">
      <c r="A6" s="14">
        <v>2</v>
      </c>
      <c r="B6" s="324"/>
      <c r="C6" s="73" t="s">
        <v>70</v>
      </c>
      <c r="D6" s="86">
        <v>100</v>
      </c>
      <c r="E6" s="83">
        <v>100</v>
      </c>
      <c r="F6" s="84">
        <v>100</v>
      </c>
      <c r="G6" s="85">
        <v>100</v>
      </c>
      <c r="H6" s="85">
        <v>100</v>
      </c>
      <c r="I6" s="85">
        <v>100</v>
      </c>
      <c r="J6" s="234">
        <v>100</v>
      </c>
    </row>
    <row r="7" spans="1:10" ht="20.45" customHeight="1" x14ac:dyDescent="0.15">
      <c r="A7" s="14">
        <v>3</v>
      </c>
      <c r="B7" s="324"/>
      <c r="C7" s="73" t="s">
        <v>71</v>
      </c>
      <c r="D7" s="86">
        <v>100</v>
      </c>
      <c r="E7" s="83">
        <v>100</v>
      </c>
      <c r="F7" s="84">
        <v>100</v>
      </c>
      <c r="G7" s="85">
        <v>100</v>
      </c>
      <c r="H7" s="85">
        <v>100</v>
      </c>
      <c r="I7" s="85">
        <v>100</v>
      </c>
      <c r="J7" s="234">
        <v>100</v>
      </c>
    </row>
    <row r="8" spans="1:10" ht="20.45" customHeight="1" x14ac:dyDescent="0.15">
      <c r="A8" s="14">
        <v>4</v>
      </c>
      <c r="B8" s="324" t="s">
        <v>129</v>
      </c>
      <c r="C8" s="73" t="s">
        <v>69</v>
      </c>
      <c r="D8" s="82">
        <v>8.124257144333626</v>
      </c>
      <c r="E8" s="83">
        <v>10.583372115305648</v>
      </c>
      <c r="F8" s="84">
        <v>10.121993622892484</v>
      </c>
      <c r="G8" s="223">
        <f>'[1]4-(2)品種別貨物取扱量'!G8/'[1]4-(2)品種別貨物取扱量'!G5*100</f>
        <v>10.598303857689523</v>
      </c>
      <c r="H8" s="223">
        <f>'[1]4-(2)品種別貨物取扱量'!H8/'[1]4-(2)品種別貨物取扱量'!H5*100</f>
        <v>10.900706178846137</v>
      </c>
      <c r="I8" s="223">
        <f>'[1]4-(2)品種別貨物取扱量'!I8/'[1]4-(2)品種別貨物取扱量'!I5*100</f>
        <v>9.875743026002711</v>
      </c>
      <c r="J8" s="235">
        <f>'[2]4-(2)品種別貨物取扱量'!J8/'[2]4-(2)品種別貨物取扱量'!J5*100</f>
        <v>8.3966638414256298</v>
      </c>
    </row>
    <row r="9" spans="1:10" ht="20.45" customHeight="1" x14ac:dyDescent="0.15">
      <c r="A9" s="14">
        <v>5</v>
      </c>
      <c r="B9" s="324"/>
      <c r="C9" s="73" t="s">
        <v>70</v>
      </c>
      <c r="D9" s="86">
        <v>2.0017056288585602</v>
      </c>
      <c r="E9" s="83">
        <v>3.8722524601522617</v>
      </c>
      <c r="F9" s="84">
        <v>2.9110482333570582</v>
      </c>
      <c r="G9" s="223">
        <f>'[1]4-(2)品種別貨物取扱量'!G9/'[1]4-(2)品種別貨物取扱量'!G6*100</f>
        <v>4.670983309873316</v>
      </c>
      <c r="H9" s="223">
        <f>'[1]4-(2)品種別貨物取扱量'!H9/'[1]4-(2)品種別貨物取扱量'!H6*100</f>
        <v>5.4828476411417331</v>
      </c>
      <c r="I9" s="223">
        <f>'[1]4-(2)品種別貨物取扱量'!I9/'[1]4-(2)品種別貨物取扱量'!I6*100</f>
        <v>5.3580181339531272</v>
      </c>
      <c r="J9" s="235">
        <f>'[2]4-(2)品種別貨物取扱量'!J9/'[2]4-(2)品種別貨物取扱量'!J6*100</f>
        <v>6.0971077073964306</v>
      </c>
    </row>
    <row r="10" spans="1:10" ht="20.45" customHeight="1" x14ac:dyDescent="0.15">
      <c r="A10" s="14">
        <v>6</v>
      </c>
      <c r="B10" s="324"/>
      <c r="C10" s="73" t="s">
        <v>71</v>
      </c>
      <c r="D10" s="86">
        <v>3.1029178372173538</v>
      </c>
      <c r="E10" s="87">
        <v>5.033209021488191</v>
      </c>
      <c r="F10" s="88">
        <v>3.7466704502297143</v>
      </c>
      <c r="G10" s="223">
        <f>'[1]4-(2)品種別貨物取扱量'!G10/'[1]4-(2)品種別貨物取扱量'!G7*100</f>
        <v>5.6033121264334316</v>
      </c>
      <c r="H10" s="223">
        <f>'[1]4-(2)品種別貨物取扱量'!H10/'[1]4-(2)品種別貨物取扱量'!H7*100</f>
        <v>6.4365128508451708</v>
      </c>
      <c r="I10" s="223">
        <f>'[1]4-(2)品種別貨物取扱量'!I10/'[1]4-(2)品種別貨物取扱量'!I7*100</f>
        <v>6.1389878284662931</v>
      </c>
      <c r="J10" s="235">
        <f>'[2]4-(2)品種別貨物取扱量'!J10/'[2]4-(2)品種別貨物取扱量'!J7*100</f>
        <v>6.5905631193793512</v>
      </c>
    </row>
    <row r="11" spans="1:10" ht="20.45" customHeight="1" x14ac:dyDescent="0.15">
      <c r="A11" s="14">
        <v>7</v>
      </c>
      <c r="B11" s="324" t="s">
        <v>130</v>
      </c>
      <c r="C11" s="73" t="s">
        <v>69</v>
      </c>
      <c r="D11" s="82">
        <v>2.376492170947238</v>
      </c>
      <c r="E11" s="83">
        <v>4.2336226012209472</v>
      </c>
      <c r="F11" s="84">
        <v>3.2862078404391473</v>
      </c>
      <c r="G11" s="223">
        <f>'[1]4-(2)品種別貨物取扱量'!G11/'[1]4-(2)品種別貨物取扱量'!G5*100</f>
        <v>1.9357396490502294</v>
      </c>
      <c r="H11" s="223">
        <f>'[1]4-(2)品種別貨物取扱量'!H11/'[1]4-(2)品種別貨物取扱量'!H5*100</f>
        <v>2.3460538866088543</v>
      </c>
      <c r="I11" s="223">
        <f>'[1]4-(2)品種別貨物取扱量'!I11/'[1]4-(2)品種別貨物取扱量'!I5*100</f>
        <v>2.4987847207416189</v>
      </c>
      <c r="J11" s="235">
        <f>'[2]4-(2)品種別貨物取扱量'!J11/'[2]4-(2)品種別貨物取扱量'!J5*100</f>
        <v>2.9657908419455703</v>
      </c>
    </row>
    <row r="12" spans="1:10" ht="20.45" customHeight="1" x14ac:dyDescent="0.15">
      <c r="A12" s="14">
        <v>8</v>
      </c>
      <c r="B12" s="324"/>
      <c r="C12" s="73" t="s">
        <v>70</v>
      </c>
      <c r="D12" s="86">
        <v>1.1083754310112792</v>
      </c>
      <c r="E12" s="87">
        <v>1.328782850942116</v>
      </c>
      <c r="F12" s="88">
        <v>1.1031942890277888</v>
      </c>
      <c r="G12" s="223">
        <f>'[1]4-(2)品種別貨物取扱量'!G12/'[1]4-(2)品種別貨物取扱量'!G6*100</f>
        <v>0.69414840136738387</v>
      </c>
      <c r="H12" s="223">
        <f>'[1]4-(2)品種別貨物取扱量'!H12/'[1]4-(2)品種別貨物取扱量'!H6*100</f>
        <v>1.7661760829698974</v>
      </c>
      <c r="I12" s="223">
        <f>'[1]4-(2)品種別貨物取扱量'!I12/'[1]4-(2)品種別貨物取扱量'!I6*100</f>
        <v>1.6806078635123263</v>
      </c>
      <c r="J12" s="235">
        <f>'[2]4-(2)品種別貨物取扱量'!J12/'[2]4-(2)品種別貨物取扱量'!J6*100</f>
        <v>2.8703031623929962</v>
      </c>
    </row>
    <row r="13" spans="1:10" ht="20.45" customHeight="1" x14ac:dyDescent="0.15">
      <c r="A13" s="14">
        <v>9</v>
      </c>
      <c r="B13" s="324"/>
      <c r="C13" s="73" t="s">
        <v>71</v>
      </c>
      <c r="D13" s="86">
        <v>1.336460998296747</v>
      </c>
      <c r="E13" s="87">
        <v>1.8312910673059846</v>
      </c>
      <c r="F13" s="88">
        <v>1.3561673077862813</v>
      </c>
      <c r="G13" s="223">
        <f>'[1]4-(2)品種別貨物取扱量'!G13/'[1]4-(2)品種別貨物取扱量'!G7*100</f>
        <v>0.88944259699343731</v>
      </c>
      <c r="H13" s="223">
        <f>'[1]4-(2)品種別貨物取扱量'!H13/'[1]4-(2)品種別貨物取扱量'!H7*100</f>
        <v>1.8682476456290491</v>
      </c>
      <c r="I13" s="223">
        <f>'[1]4-(2)品種別貨物取扱量'!I13/'[1]4-(2)品種別貨物取扱量'!I7*100</f>
        <v>1.8220443930744918</v>
      </c>
      <c r="J13" s="235">
        <f>'[2]4-(2)品種別貨物取扱量'!J13/'[2]4-(2)品種別貨物取扱量'!J7*100</f>
        <v>2.8907936003325774</v>
      </c>
    </row>
    <row r="14" spans="1:10" ht="20.45" customHeight="1" x14ac:dyDescent="0.15">
      <c r="A14" s="14">
        <v>10</v>
      </c>
      <c r="B14" s="324" t="s">
        <v>131</v>
      </c>
      <c r="C14" s="73" t="s">
        <v>69</v>
      </c>
      <c r="D14" s="82">
        <v>1.5587049764870031</v>
      </c>
      <c r="E14" s="83">
        <v>2.6451586410796901</v>
      </c>
      <c r="F14" s="84">
        <v>1.0904705891056514</v>
      </c>
      <c r="G14" s="223">
        <f>'[1]4-(2)品種別貨物取扱量'!G14/'[1]4-(2)品種別貨物取扱量'!G5*100</f>
        <v>0.28613782879994487</v>
      </c>
      <c r="H14" s="223">
        <f>'[1]4-(2)品種別貨物取扱量'!H14/'[1]4-(2)品種別貨物取扱量'!H5*100</f>
        <v>0.29927281955249085</v>
      </c>
      <c r="I14" s="223">
        <f>'[1]4-(2)品種別貨物取扱量'!I14/'[1]4-(2)品種別貨物取扱量'!I5*100</f>
        <v>3.4283667499594905</v>
      </c>
      <c r="J14" s="235">
        <f>'[2]4-(2)品種別貨物取扱量'!J14/'[2]4-(2)品種別貨物取扱量'!J5*100</f>
        <v>1.5284791418864538</v>
      </c>
    </row>
    <row r="15" spans="1:10" ht="20.45" customHeight="1" x14ac:dyDescent="0.15">
      <c r="A15" s="14">
        <v>11</v>
      </c>
      <c r="B15" s="324"/>
      <c r="C15" s="73" t="s">
        <v>70</v>
      </c>
      <c r="D15" s="86">
        <v>46.536893432195583</v>
      </c>
      <c r="E15" s="87">
        <v>48.30860058350774</v>
      </c>
      <c r="F15" s="88">
        <v>68.134974274637869</v>
      </c>
      <c r="G15" s="223">
        <f>'[1]4-(2)品種別貨物取扱量'!G15/'[1]4-(2)品種別貨物取扱量'!G6*100</f>
        <v>53.724190629398748</v>
      </c>
      <c r="H15" s="223">
        <f>'[1]4-(2)品種別貨物取扱量'!H15/'[1]4-(2)品種別貨物取扱量'!H6*100</f>
        <v>46.218554943442363</v>
      </c>
      <c r="I15" s="223">
        <f>'[1]4-(2)品種別貨物取扱量'!I15/'[1]4-(2)品種別貨物取扱量'!I6*100</f>
        <v>44.413213153265232</v>
      </c>
      <c r="J15" s="235">
        <f>'[2]4-(2)品種別貨物取扱量'!J15/'[2]4-(2)品種別貨物取扱量'!J6*100</f>
        <v>39.995096160020857</v>
      </c>
    </row>
    <row r="16" spans="1:10" ht="20.45" customHeight="1" x14ac:dyDescent="0.15">
      <c r="A16" s="14">
        <v>12</v>
      </c>
      <c r="B16" s="324"/>
      <c r="C16" s="73" t="s">
        <v>71</v>
      </c>
      <c r="D16" s="86">
        <v>38.447042311776613</v>
      </c>
      <c r="E16" s="87">
        <v>40.409281951104006</v>
      </c>
      <c r="F16" s="88">
        <v>60.36569108465094</v>
      </c>
      <c r="G16" s="223">
        <f>'[1]4-(2)品種別貨物取扱量'!G16/'[1]4-(2)品種別貨物取扱量'!G7*100</f>
        <v>45.318733876226361</v>
      </c>
      <c r="H16" s="223">
        <f>'[1]4-(2)品種別貨物取扱量'!H16/'[1]4-(2)品種別貨物取扱量'!H7*100</f>
        <v>38.135726366182084</v>
      </c>
      <c r="I16" s="223">
        <f>'[1]4-(2)品種別貨物取扱量'!I16/'[1]4-(2)品種別貨物取扱量'!I7*100</f>
        <v>37.328248101146386</v>
      </c>
      <c r="J16" s="235">
        <f>'[2]4-(2)品種別貨物取扱量'!J16/'[2]4-(2)品種別貨物取扱量'!J7*100</f>
        <v>31.740650848866853</v>
      </c>
    </row>
    <row r="17" spans="1:10" ht="20.45" customHeight="1" x14ac:dyDescent="0.15">
      <c r="A17" s="14">
        <v>13</v>
      </c>
      <c r="B17" s="324" t="s">
        <v>132</v>
      </c>
      <c r="C17" s="73" t="s">
        <v>69</v>
      </c>
      <c r="D17" s="86">
        <v>16.153557955661206</v>
      </c>
      <c r="E17" s="87">
        <v>17.737961619535163</v>
      </c>
      <c r="F17" s="88">
        <v>17.460106087844284</v>
      </c>
      <c r="G17" s="223">
        <f>'[1]4-(2)品種別貨物取扱量'!G17/'[1]4-(2)品種別貨物取扱量'!G5*100</f>
        <v>22.541972627296861</v>
      </c>
      <c r="H17" s="223">
        <f>'[1]4-(2)品種別貨物取扱量'!H17/'[1]4-(2)品種別貨物取扱量'!H5*100</f>
        <v>18.715927089440569</v>
      </c>
      <c r="I17" s="223">
        <f>'[1]4-(2)品種別貨物取扱量'!I17/'[1]4-(2)品種別貨物取扱量'!I5*100</f>
        <v>18.936182914452868</v>
      </c>
      <c r="J17" s="235">
        <f>'[2]4-(2)品種別貨物取扱量'!J17/'[2]4-(2)品種別貨物取扱量'!J5*100</f>
        <v>17.258424085298536</v>
      </c>
    </row>
    <row r="18" spans="1:10" ht="20.45" customHeight="1" x14ac:dyDescent="0.15">
      <c r="A18" s="14">
        <v>14</v>
      </c>
      <c r="B18" s="324"/>
      <c r="C18" s="73" t="s">
        <v>70</v>
      </c>
      <c r="D18" s="86">
        <v>10.2744305834554</v>
      </c>
      <c r="E18" s="87">
        <v>15.050376932260992</v>
      </c>
      <c r="F18" s="88">
        <v>5.3883627886951917</v>
      </c>
      <c r="G18" s="223">
        <f>'[1]4-(2)品種別貨物取扱量'!G18/'[1]4-(2)品種別貨物取扱量'!G6*100</f>
        <v>9.7861250754071989</v>
      </c>
      <c r="H18" s="223">
        <f>'[1]4-(2)品種別貨物取扱量'!H18/'[1]4-(2)品種別貨物取扱量'!H6*100</f>
        <v>9.7827610895407169</v>
      </c>
      <c r="I18" s="223">
        <f>'[1]4-(2)品種別貨物取扱量'!I18/'[1]4-(2)品種別貨物取扱量'!I6*100</f>
        <v>9.6606879637534817</v>
      </c>
      <c r="J18" s="235">
        <f>'[2]4-(2)品種別貨物取扱量'!J18/'[2]4-(2)品種別貨物取扱量'!J6*100</f>
        <v>10.636662430942453</v>
      </c>
    </row>
    <row r="19" spans="1:10" ht="20.45" customHeight="1" x14ac:dyDescent="0.15">
      <c r="A19" s="14">
        <v>15</v>
      </c>
      <c r="B19" s="324"/>
      <c r="C19" s="73" t="s">
        <v>71</v>
      </c>
      <c r="D19" s="86">
        <v>11.331860124130655</v>
      </c>
      <c r="E19" s="87">
        <v>15.515302196175931</v>
      </c>
      <c r="F19" s="88">
        <v>6.787266309971546</v>
      </c>
      <c r="G19" s="223">
        <f>'[1]4-(2)品種別貨物取扱量'!G19/'[1]4-(2)品種別貨物取扱量'!G7*100</f>
        <v>11.79253659918688</v>
      </c>
      <c r="H19" s="223">
        <f>'[1]4-(2)品種別貨物取扱量'!H19/'[1]4-(2)品種別貨物取扱量'!H7*100</f>
        <v>11.355199640182496</v>
      </c>
      <c r="I19" s="223">
        <f>'[1]4-(2)品種別貨物取扱量'!I19/'[1]4-(2)品種別貨物取扱量'!I7*100</f>
        <v>11.264123460867104</v>
      </c>
      <c r="J19" s="235">
        <f>'[2]4-(2)品種別貨物取扱量'!J19/'[2]4-(2)品種別貨物取扱量'!J7*100</f>
        <v>12.057608011200029</v>
      </c>
    </row>
    <row r="20" spans="1:10" ht="20.45" customHeight="1" x14ac:dyDescent="0.15">
      <c r="A20" s="14">
        <v>16</v>
      </c>
      <c r="B20" s="324" t="s">
        <v>138</v>
      </c>
      <c r="C20" s="73" t="s">
        <v>69</v>
      </c>
      <c r="D20" s="82">
        <v>1.3468296212082063</v>
      </c>
      <c r="E20" s="83">
        <v>9.4507103944810975</v>
      </c>
      <c r="F20" s="84">
        <v>7.0236959111051931</v>
      </c>
      <c r="G20" s="223">
        <f>'[1]4-(2)品種別貨物取扱量'!G20/'[1]4-(2)品種別貨物取扱量'!G5*100</f>
        <v>1.1859206398455546</v>
      </c>
      <c r="H20" s="223">
        <f>'[1]4-(2)品種別貨物取扱量'!H20/'[1]4-(2)品種別貨物取扱量'!H5*100</f>
        <v>2.0949097368674363</v>
      </c>
      <c r="I20" s="223">
        <f>'[1]4-(2)品種別貨物取扱量'!I20/'[1]4-(2)品種別貨物取扱量'!I5*100</f>
        <v>1.9154506767186608</v>
      </c>
      <c r="J20" s="235">
        <f>'[2]4-(2)品種別貨物取扱量'!J20/'[2]4-(2)品種別貨物取扱量'!J5*100</f>
        <v>2.6930007621028338</v>
      </c>
    </row>
    <row r="21" spans="1:10" ht="20.45" customHeight="1" x14ac:dyDescent="0.15">
      <c r="A21" s="14">
        <v>17</v>
      </c>
      <c r="B21" s="324"/>
      <c r="C21" s="73" t="s">
        <v>70</v>
      </c>
      <c r="D21" s="86">
        <v>18.7</v>
      </c>
      <c r="E21" s="87">
        <v>18.202979382535425</v>
      </c>
      <c r="F21" s="88">
        <v>12.586034027682159</v>
      </c>
      <c r="G21" s="223">
        <f>'[1]4-(2)品種別貨物取扱量'!G21/'[1]4-(2)品種別貨物取扱量'!G6*100</f>
        <v>16.671305047255178</v>
      </c>
      <c r="H21" s="223">
        <f>'[1]4-(2)品種別貨物取扱量'!H21/'[1]4-(2)品種別貨物取扱量'!H6*100</f>
        <v>19.168655982622383</v>
      </c>
      <c r="I21" s="223">
        <f>'[1]4-(2)品種別貨物取扱量'!I21/'[1]4-(2)品種別貨物取扱量'!I6*100</f>
        <v>21.46166007482439</v>
      </c>
      <c r="J21" s="235">
        <f>'[2]4-(2)品種別貨物取扱量'!J21/'[2]4-(2)品種別貨物取扱量'!J6*100</f>
        <v>19.680160659138366</v>
      </c>
    </row>
    <row r="22" spans="1:10" ht="20.45" customHeight="1" x14ac:dyDescent="0.15">
      <c r="A22" s="14">
        <v>18</v>
      </c>
      <c r="B22" s="324"/>
      <c r="C22" s="73" t="s">
        <v>71</v>
      </c>
      <c r="D22" s="86">
        <v>16.79179650194143</v>
      </c>
      <c r="E22" s="87">
        <v>16.688924406558929</v>
      </c>
      <c r="F22" s="88">
        <v>11.941456506028125</v>
      </c>
      <c r="G22" s="223">
        <f>'[1]4-(2)品種別貨物取扱量'!G22/'[1]4-(2)品種別貨物取扱量'!G7*100</f>
        <v>14.235555200073746</v>
      </c>
      <c r="H22" s="223">
        <f>'[1]4-(2)品種別貨物取扱量'!H22/'[1]4-(2)品種別貨物取扱量'!H7*100</f>
        <v>16.163291837256516</v>
      </c>
      <c r="I22" s="223">
        <f>'[1]4-(2)品種別貨物取扱量'!I22/'[1]4-(2)品種別貨物取扱量'!I7*100</f>
        <v>18.082747558616784</v>
      </c>
      <c r="J22" s="235">
        <f>'[2]4-(2)品種別貨物取扱量'!J22/'[2]4-(2)品種別貨物取扱量'!J7*100</f>
        <v>16.034932842618801</v>
      </c>
    </row>
    <row r="23" spans="1:10" ht="20.45" customHeight="1" x14ac:dyDescent="0.15">
      <c r="A23" s="14">
        <v>19</v>
      </c>
      <c r="B23" s="324" t="s">
        <v>133</v>
      </c>
      <c r="C23" s="73" t="s">
        <v>69</v>
      </c>
      <c r="D23" s="82">
        <v>1.0070538990233062</v>
      </c>
      <c r="E23" s="83">
        <v>0.77609570478250156</v>
      </c>
      <c r="F23" s="84">
        <v>0.60072056876105084</v>
      </c>
      <c r="G23" s="223">
        <f>'[1]4-(2)品種別貨物取扱量'!G23/'[1]4-(2)品種別貨物取扱量'!G5*100</f>
        <v>0.59640776364325854</v>
      </c>
      <c r="H23" s="223">
        <f>'[1]4-(2)品種別貨物取扱量'!H23/'[1]4-(2)品種別貨物取扱量'!H5*100</f>
        <v>0.49266256552062093</v>
      </c>
      <c r="I23" s="223">
        <f>'[1]4-(2)品種別貨物取扱量'!I23/'[1]4-(2)品種別貨物取扱量'!I5*100</f>
        <v>0.63194521435820461</v>
      </c>
      <c r="J23" s="235">
        <f>'[2]4-(2)品種別貨物取扱量'!J23/'[2]4-(2)品種別貨物取扱量'!J5*100</f>
        <v>0.7827579575644048</v>
      </c>
    </row>
    <row r="24" spans="1:10" ht="20.45" customHeight="1" x14ac:dyDescent="0.15">
      <c r="A24" s="14">
        <v>20</v>
      </c>
      <c r="B24" s="324"/>
      <c r="C24" s="73" t="s">
        <v>70</v>
      </c>
      <c r="D24" s="86">
        <v>3.5937203391991477</v>
      </c>
      <c r="E24" s="87">
        <v>1.4163949070481896</v>
      </c>
      <c r="F24" s="88">
        <v>0.85612220953031093</v>
      </c>
      <c r="G24" s="223">
        <f>'[1]4-(2)品種別貨物取扱量'!G24/'[1]4-(2)品種別貨物取扱量'!G6*100</f>
        <v>1.5472350693746231</v>
      </c>
      <c r="H24" s="223">
        <f>'[1]4-(2)品種別貨物取扱量'!H24/'[1]4-(2)品種別貨物取扱量'!H6*100</f>
        <v>1.8046850026451515</v>
      </c>
      <c r="I24" s="223">
        <f>'[1]4-(2)品種別貨物取扱量'!I24/'[1]4-(2)品種別貨物取扱量'!I6*100</f>
        <v>1.9329931360474255</v>
      </c>
      <c r="J24" s="235">
        <f>'[2]4-(2)品種別貨物取扱量'!J24/'[2]4-(2)品種別貨物取扱量'!J6*100</f>
        <v>1.9788551090423305</v>
      </c>
    </row>
    <row r="25" spans="1:10" ht="20.45" customHeight="1" x14ac:dyDescent="0.15">
      <c r="A25" s="14">
        <v>21</v>
      </c>
      <c r="B25" s="324"/>
      <c r="C25" s="73" t="s">
        <v>71</v>
      </c>
      <c r="D25" s="86">
        <v>3.128478249251196</v>
      </c>
      <c r="E25" s="87">
        <v>1.3056295507014739</v>
      </c>
      <c r="F25" s="88">
        <v>0.82652563463983431</v>
      </c>
      <c r="G25" s="223">
        <f>'[1]4-(2)品種別貨物取扱量'!G25/'[1]4-(2)品種別貨物取扱量'!G7*100</f>
        <v>1.3976761431187834</v>
      </c>
      <c r="H25" s="223">
        <f>'[1]4-(2)品種別貨物取扱量'!H25/'[1]4-(2)品種別貨物取扱量'!H7*100</f>
        <v>1.5737394835016898</v>
      </c>
      <c r="I25" s="223">
        <f>'[1]4-(2)品種別貨物取扱量'!I25/'[1]4-(2)品種別貨物取扱量'!I7*100</f>
        <v>1.7080836910883617</v>
      </c>
      <c r="J25" s="235">
        <f>'[2]4-(2)品種別貨物取扱量'!J25/'[2]4-(2)品種別貨物取扱量'!J7*100</f>
        <v>1.7221879183962927</v>
      </c>
    </row>
    <row r="26" spans="1:10" ht="20.45" customHeight="1" x14ac:dyDescent="0.15">
      <c r="A26" s="14">
        <v>22</v>
      </c>
      <c r="B26" s="324" t="s">
        <v>134</v>
      </c>
      <c r="C26" s="73" t="s">
        <v>69</v>
      </c>
      <c r="D26" s="82">
        <v>1.8745801250581364</v>
      </c>
      <c r="E26" s="83">
        <v>3.1776123080292376</v>
      </c>
      <c r="F26" s="84">
        <v>2.6862270753342061</v>
      </c>
      <c r="G26" s="223">
        <f>'[1]4-(2)品種別貨物取扱量'!G26/'[1]4-(2)品種別貨物取扱量'!G5*100</f>
        <v>3.6129210190643635</v>
      </c>
      <c r="H26" s="223">
        <f>'[1]4-(2)品種別貨物取扱量'!H26/'[1]4-(2)品種別貨物取扱量'!H5*100</f>
        <v>4.6728563052932781</v>
      </c>
      <c r="I26" s="223">
        <f>'[1]4-(2)品種別貨物取扱量'!I26/'[1]4-(2)品種別貨物取扱量'!I5*100</f>
        <v>3.5844341915621238</v>
      </c>
      <c r="J26" s="235">
        <f>'[2]4-(2)品種別貨物取扱量'!J26/'[2]4-(2)品種別貨物取扱量'!J5*100</f>
        <v>3.8333060305838282</v>
      </c>
    </row>
    <row r="27" spans="1:10" ht="20.45" customHeight="1" x14ac:dyDescent="0.15">
      <c r="A27" s="14">
        <v>23</v>
      </c>
      <c r="B27" s="324"/>
      <c r="C27" s="73" t="s">
        <v>70</v>
      </c>
      <c r="D27" s="86">
        <v>1.9788978010987421</v>
      </c>
      <c r="E27" s="87">
        <v>1.9472208940438118</v>
      </c>
      <c r="F27" s="88">
        <v>1.4496576092964264</v>
      </c>
      <c r="G27" s="223">
        <f>'[1]4-(2)品種別貨物取扱量'!G27/'[1]4-(2)品種別貨物取扱量'!G6*100</f>
        <v>2.2735572089282123</v>
      </c>
      <c r="H27" s="223">
        <f>'[1]4-(2)品種別貨物取扱量'!H27/'[1]4-(2)品種別貨物取扱量'!H6*100</f>
        <v>2.7623607089379951</v>
      </c>
      <c r="I27" s="223">
        <f>'[1]4-(2)品種別貨物取扱量'!I27/'[1]4-(2)品種別貨物取扱量'!I6*100</f>
        <v>2.760018322885605</v>
      </c>
      <c r="J27" s="235">
        <f>'[2]4-(2)品種別貨物取扱量'!J27/'[2]4-(2)品種別貨物取扱量'!J6*100</f>
        <v>3.4169256426073638</v>
      </c>
    </row>
    <row r="28" spans="1:10" ht="20.45" customHeight="1" x14ac:dyDescent="0.15">
      <c r="A28" s="14">
        <v>24</v>
      </c>
      <c r="B28" s="324"/>
      <c r="C28" s="73" t="s">
        <v>71</v>
      </c>
      <c r="D28" s="86">
        <v>1.9601350519224916</v>
      </c>
      <c r="E28" s="87">
        <v>2.1600662996507429</v>
      </c>
      <c r="F28" s="88">
        <v>1.5929543426244954</v>
      </c>
      <c r="G28" s="223">
        <f>'[1]4-(2)品種別貨物取扱量'!G28/'[1]4-(2)品種別貨物取扱量'!G7*100</f>
        <v>2.4842303901699037</v>
      </c>
      <c r="H28" s="223">
        <f>'[1]4-(2)品種別貨物取扱量'!H28/'[1]4-(2)品種別貨物取扱量'!H7*100</f>
        <v>3.0986509924247327</v>
      </c>
      <c r="I28" s="223">
        <f>'[1]4-(2)品種別貨物取扱量'!I28/'[1]4-(2)品種別貨物取扱量'!I7*100</f>
        <v>2.9025333773647213</v>
      </c>
      <c r="J28" s="235">
        <f>'[2]4-(2)品種別貨物取扱量'!J28/'[2]4-(2)品種別貨物取扱量'!J7*100</f>
        <v>3.50627556229405</v>
      </c>
    </row>
    <row r="29" spans="1:10" ht="20.45" customHeight="1" x14ac:dyDescent="0.15">
      <c r="A29" s="14">
        <v>25</v>
      </c>
      <c r="B29" s="324" t="s">
        <v>135</v>
      </c>
      <c r="C29" s="73" t="s">
        <v>69</v>
      </c>
      <c r="D29" s="82">
        <v>67.24523280450623</v>
      </c>
      <c r="E29" s="83">
        <v>45.936105559966059</v>
      </c>
      <c r="F29" s="84">
        <v>50.486420903892103</v>
      </c>
      <c r="G29" s="223">
        <f>'[1]4-(2)品種別貨物取扱量'!G29/'[1]4-(2)品種別貨物取扱量'!G5*100</f>
        <v>54.386872134312405</v>
      </c>
      <c r="H29" s="223">
        <f>'[1]4-(2)品種別貨物取扱量'!H29/'[1]4-(2)品種別貨物取扱量'!H5*100</f>
        <v>51.973712995615919</v>
      </c>
      <c r="I29" s="223">
        <f>'[1]4-(2)品種別貨物取扱量'!I29/'[1]4-(2)品種別貨物取扱量'!I5*100</f>
        <v>53.77077701118057</v>
      </c>
      <c r="J29" s="235">
        <f>'[2]4-(2)品種別貨物取扱量'!J29/'[2]4-(2)品種別貨物取扱量'!J5*100</f>
        <v>53.073696056295894</v>
      </c>
    </row>
    <row r="30" spans="1:10" ht="20.45" customHeight="1" x14ac:dyDescent="0.15">
      <c r="A30" s="14">
        <v>26</v>
      </c>
      <c r="B30" s="324"/>
      <c r="C30" s="73" t="s">
        <v>70</v>
      </c>
      <c r="D30" s="86">
        <v>14.235767773814349</v>
      </c>
      <c r="E30" s="87">
        <v>9.1992658911377259</v>
      </c>
      <c r="F30" s="88">
        <v>6.6033601027075148</v>
      </c>
      <c r="G30" s="223">
        <f>'[1]4-(2)品種別貨物取扱量'!G30/'[1]4-(2)品種別貨物取扱量'!G6*100</f>
        <v>10.483651719284135</v>
      </c>
      <c r="H30" s="223">
        <f>'[1]4-(2)品種別貨物取扱量'!H30/'[1]4-(2)品種別貨物取扱量'!H6*100</f>
        <v>12.618027034757104</v>
      </c>
      <c r="I30" s="223">
        <f>'[1]4-(2)品種別貨物取扱量'!I30/'[1]4-(2)品種別貨物取扱量'!I6*100</f>
        <v>12.197017362181779</v>
      </c>
      <c r="J30" s="235">
        <f>'[2]4-(2)品種別貨物取扱量'!J30/'[2]4-(2)品種別貨物取扱量'!J6*100</f>
        <v>14.1711245555895</v>
      </c>
    </row>
    <row r="31" spans="1:10" ht="20.45" customHeight="1" x14ac:dyDescent="0.15">
      <c r="A31" s="14">
        <v>27</v>
      </c>
      <c r="B31" s="324"/>
      <c r="C31" s="73" t="s">
        <v>71</v>
      </c>
      <c r="D31" s="86">
        <v>23.770137538253479</v>
      </c>
      <c r="E31" s="87">
        <v>15.554371633220862</v>
      </c>
      <c r="F31" s="88">
        <v>11.688637908729829</v>
      </c>
      <c r="G31" s="223">
        <f>'[1]4-(2)品種別貨物取扱量'!G31/'[1]4-(2)品種別貨物取扱量'!G7*100</f>
        <v>17.389341600996673</v>
      </c>
      <c r="H31" s="223">
        <f>'[1]4-(2)品種別貨物取扱量'!H31/'[1]4-(2)品種別貨物取扱量'!H7*100</f>
        <v>19.545514757754713</v>
      </c>
      <c r="I31" s="223">
        <f>'[1]4-(2)品種別貨物取扱量'!I31/'[1]4-(2)品種別貨物取扱量'!I7*100</f>
        <v>19.383786620748218</v>
      </c>
      <c r="J31" s="235">
        <f>'[2]4-(2)品種別貨物取扱量'!J31/'[2]4-(2)品種別貨物取扱量'!J7*100</f>
        <v>22.519120137432676</v>
      </c>
    </row>
    <row r="32" spans="1:10" ht="20.45" customHeight="1" x14ac:dyDescent="0.15">
      <c r="A32" s="14">
        <v>28</v>
      </c>
      <c r="B32" s="324" t="s">
        <v>136</v>
      </c>
      <c r="C32" s="73" t="s">
        <v>69</v>
      </c>
      <c r="D32" s="82">
        <v>0.31329130277505041</v>
      </c>
      <c r="E32" s="83">
        <v>5.4593610555996603</v>
      </c>
      <c r="F32" s="84">
        <v>7.2441574006258742</v>
      </c>
      <c r="G32" s="223">
        <f>'[1]4-(2)品種別貨物取扱量'!G32/'[1]4-(2)品種別貨物取扱量'!G5*100</f>
        <v>4.8557244802978596</v>
      </c>
      <c r="H32" s="223">
        <f>'[1]4-(2)品種別貨物取扱量'!H32/'[1]4-(2)品種別貨物取扱量'!H5*100</f>
        <v>8.5038984222546965</v>
      </c>
      <c r="I32" s="223">
        <f>'[1]4-(2)品種別貨物取扱量'!I32/'[1]4-(2)品種別貨物取扱量'!I5*100</f>
        <v>5.358315495023751</v>
      </c>
      <c r="J32" s="235">
        <f>'[2]4-(2)品種別貨物取扱量'!J32/'[2]4-(2)品種別貨物取扱量'!J5*100</f>
        <v>9.4678812828968457</v>
      </c>
    </row>
    <row r="33" spans="1:10" ht="20.45" customHeight="1" x14ac:dyDescent="0.15">
      <c r="A33" s="14">
        <v>29</v>
      </c>
      <c r="B33" s="324"/>
      <c r="C33" s="73" t="s">
        <v>70</v>
      </c>
      <c r="D33" s="86">
        <v>9.1231311039271956E-2</v>
      </c>
      <c r="E33" s="87">
        <v>0.67412609837173276</v>
      </c>
      <c r="F33" s="88">
        <v>0.9672464650656758</v>
      </c>
      <c r="G33" s="223">
        <f>'[1]4-(2)品種別貨物取扱量'!G33/'[1]4-(2)品種別貨物取扱量'!G6*100</f>
        <v>0.14880353911120048</v>
      </c>
      <c r="H33" s="223">
        <f>'[1]4-(2)品種別貨物取扱量'!H33/'[1]4-(2)品種別貨物取扱量'!H6*100</f>
        <v>0.39593151394265907</v>
      </c>
      <c r="I33" s="223">
        <f>'[1]4-(2)品種別貨物取扱量'!I33/'[1]4-(2)品種別貨物取扱量'!I6*100</f>
        <v>0.53578398957663076</v>
      </c>
      <c r="J33" s="235">
        <f>'[2]4-(2)品種別貨物取扱量'!J33/'[2]4-(2)品種別貨物取扱量'!J6*100</f>
        <v>1.1537645728696999</v>
      </c>
    </row>
    <row r="34" spans="1:10" ht="20.45" customHeight="1" x14ac:dyDescent="0.15">
      <c r="A34" s="14">
        <v>30</v>
      </c>
      <c r="B34" s="325"/>
      <c r="C34" s="74" t="s">
        <v>71</v>
      </c>
      <c r="D34" s="89">
        <v>0.13117138721003455</v>
      </c>
      <c r="E34" s="90">
        <v>1.5019238737938791</v>
      </c>
      <c r="F34" s="91">
        <v>1.6946304553392391</v>
      </c>
      <c r="G34" s="224">
        <f>'[1]4-(2)品種別貨物取扱量'!G34/'[1]4-(2)品種別貨物取扱量'!G7*100</f>
        <v>0.88917146680078574</v>
      </c>
      <c r="H34" s="224">
        <f>'[1]4-(2)品種別貨物取扱量'!H34/'[1]4-(2)品種別貨物取扱量'!H7*100</f>
        <v>1.8231164262235489</v>
      </c>
      <c r="I34" s="224">
        <f>'[1]4-(2)品種別貨物取扱量'!I34/'[1]4-(2)品種別貨物取扱量'!I7*100</f>
        <v>1.369444968627636</v>
      </c>
      <c r="J34" s="236">
        <f>'[2]4-(2)品種別貨物取扱量'!J34/'[2]4-(2)品種別貨物取扱量'!J7*100</f>
        <v>2.93786795947937</v>
      </c>
    </row>
    <row r="35" spans="1:10" ht="14.25" customHeight="1" x14ac:dyDescent="0.15">
      <c r="B35" s="321"/>
      <c r="C35" s="321"/>
      <c r="D35" s="321"/>
      <c r="E35" s="321"/>
      <c r="F35" s="321"/>
      <c r="G35" s="177"/>
      <c r="H35" s="29"/>
      <c r="I35" s="17"/>
      <c r="J35" s="17"/>
    </row>
    <row r="36" spans="1:10" ht="14.25" customHeight="1" x14ac:dyDescent="0.15">
      <c r="B36" s="321"/>
      <c r="C36" s="321"/>
      <c r="D36" s="321"/>
      <c r="E36" s="321"/>
      <c r="F36" s="321"/>
      <c r="G36" s="177"/>
      <c r="H36" s="29"/>
      <c r="I36" s="17"/>
      <c r="J36" s="17"/>
    </row>
  </sheetData>
  <mergeCells count="13">
    <mergeCell ref="B32:B34"/>
    <mergeCell ref="B35:F35"/>
    <mergeCell ref="B36:F36"/>
    <mergeCell ref="B17:B19"/>
    <mergeCell ref="B20:B22"/>
    <mergeCell ref="B23:B25"/>
    <mergeCell ref="B26:B28"/>
    <mergeCell ref="B29:B31"/>
    <mergeCell ref="B5:B7"/>
    <mergeCell ref="B8:B10"/>
    <mergeCell ref="B11:B13"/>
    <mergeCell ref="B14:B16"/>
    <mergeCell ref="B1:F1"/>
  </mergeCells>
  <phoneticPr fontId="2"/>
  <printOptions horizontalCentered="1"/>
  <pageMargins left="0.59055118110236227" right="0.59055118110236227" top="0.39370078740157483" bottom="0.39370078740157483" header="0.55118110236220474" footer="0.19685039370078741"/>
  <pageSetup paperSize="9" firstPageNumber="422" orientation="portrait" useFirstPageNumber="1" horizontalDpi="300" verticalDpi="300" r:id="rId1"/>
  <headerFooter scaleWithDoc="0" alignWithMargins="0">
    <oddFooter>&amp;C-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opLeftCell="A37" zoomScaleNormal="100" zoomScaleSheetLayoutView="115" workbookViewId="0">
      <selection activeCell="M18" sqref="M18"/>
    </sheetView>
  </sheetViews>
  <sheetFormatPr defaultColWidth="9" defaultRowHeight="19.350000000000001" customHeight="1" x14ac:dyDescent="0.15"/>
  <cols>
    <col min="1" max="1" width="0.375" style="14" customWidth="1"/>
    <col min="2" max="3" width="8.375" style="17" customWidth="1"/>
    <col min="4" max="4" width="10.625" style="17" customWidth="1"/>
    <col min="5" max="5" width="10.625" style="20" customWidth="1"/>
    <col min="6" max="10" width="10.625" style="17" customWidth="1"/>
    <col min="11" max="16384" width="9" style="17"/>
  </cols>
  <sheetData>
    <row r="1" spans="1:10" ht="60.75" customHeight="1" x14ac:dyDescent="0.2">
      <c r="B1" s="328"/>
      <c r="C1" s="328"/>
      <c r="D1" s="328"/>
      <c r="E1" s="328"/>
      <c r="F1" s="328"/>
      <c r="G1" s="328"/>
      <c r="H1" s="328"/>
    </row>
    <row r="2" spans="1:10" ht="19.350000000000001" customHeight="1" x14ac:dyDescent="0.2">
      <c r="B2" s="41" t="s">
        <v>139</v>
      </c>
      <c r="C2" s="24"/>
      <c r="D2" s="24"/>
      <c r="E2" s="24"/>
      <c r="F2" s="24"/>
      <c r="G2" s="24"/>
      <c r="H2" s="26"/>
      <c r="I2" s="26"/>
      <c r="J2" s="26" t="s">
        <v>140</v>
      </c>
    </row>
    <row r="3" spans="1:10" ht="6" customHeight="1" x14ac:dyDescent="0.2">
      <c r="B3" s="27"/>
      <c r="C3" s="28"/>
      <c r="D3" s="28"/>
      <c r="E3" s="28"/>
      <c r="F3" s="28"/>
      <c r="G3" s="28"/>
      <c r="H3" s="31"/>
    </row>
    <row r="4" spans="1:10" ht="19.350000000000001" customHeight="1" x14ac:dyDescent="0.15">
      <c r="B4" s="70"/>
      <c r="C4" s="71"/>
      <c r="D4" s="93" t="s">
        <v>231</v>
      </c>
      <c r="E4" s="92" t="s">
        <v>232</v>
      </c>
      <c r="F4" s="92" t="s">
        <v>233</v>
      </c>
      <c r="G4" s="93" t="s">
        <v>234</v>
      </c>
      <c r="H4" s="92" t="s">
        <v>235</v>
      </c>
      <c r="I4" s="92" t="s">
        <v>247</v>
      </c>
      <c r="J4" s="231" t="s">
        <v>268</v>
      </c>
    </row>
    <row r="5" spans="1:10" ht="19.350000000000001" customHeight="1" x14ac:dyDescent="0.15">
      <c r="A5" s="14">
        <v>1</v>
      </c>
      <c r="B5" s="326" t="s">
        <v>71</v>
      </c>
      <c r="C5" s="72" t="s">
        <v>141</v>
      </c>
      <c r="D5" s="103">
        <v>363309</v>
      </c>
      <c r="E5" s="103">
        <v>354011</v>
      </c>
      <c r="F5" s="103">
        <v>384369</v>
      </c>
      <c r="G5" s="104">
        <v>392632</v>
      </c>
      <c r="H5" s="103">
        <v>401371</v>
      </c>
      <c r="I5" s="81">
        <f t="shared" ref="I5:I7" si="0">I8+I11+I14+I20+I23+I26+I29+I32+I35</f>
        <v>394732</v>
      </c>
      <c r="J5" s="237">
        <f>J8+J11+J14+J17+J20+J23+J26+J29+J32+J35</f>
        <v>219464</v>
      </c>
    </row>
    <row r="6" spans="1:10" ht="19.350000000000001" customHeight="1" x14ac:dyDescent="0.15">
      <c r="A6" s="14">
        <v>2</v>
      </c>
      <c r="B6" s="324"/>
      <c r="C6" s="73" t="s">
        <v>142</v>
      </c>
      <c r="D6" s="101">
        <v>346489</v>
      </c>
      <c r="E6" s="101">
        <v>371391</v>
      </c>
      <c r="F6" s="101">
        <v>405594</v>
      </c>
      <c r="G6" s="105">
        <v>402104</v>
      </c>
      <c r="H6" s="101">
        <v>417659</v>
      </c>
      <c r="I6" s="95">
        <f t="shared" si="0"/>
        <v>412720</v>
      </c>
      <c r="J6" s="230">
        <f>J9+J12+J15+J18+J21+J24+J27+J30+J33+J36</f>
        <v>226338</v>
      </c>
    </row>
    <row r="7" spans="1:10" ht="19.350000000000001" customHeight="1" x14ac:dyDescent="0.15">
      <c r="A7" s="14">
        <v>3</v>
      </c>
      <c r="B7" s="324"/>
      <c r="C7" s="73" t="s">
        <v>71</v>
      </c>
      <c r="D7" s="95">
        <v>709798</v>
      </c>
      <c r="E7" s="95">
        <v>725402</v>
      </c>
      <c r="F7" s="95">
        <v>789963</v>
      </c>
      <c r="G7" s="96">
        <v>794736</v>
      </c>
      <c r="H7" s="95">
        <v>819030</v>
      </c>
      <c r="I7" s="95">
        <f t="shared" si="0"/>
        <v>807452</v>
      </c>
      <c r="J7" s="230">
        <f>J10+J13+J16+J22+J19+J25+J28+J31+J34+J37</f>
        <v>445802</v>
      </c>
    </row>
    <row r="8" spans="1:10" ht="19.350000000000001" customHeight="1" x14ac:dyDescent="0.15">
      <c r="A8" s="14">
        <v>4</v>
      </c>
      <c r="B8" s="324" t="s">
        <v>118</v>
      </c>
      <c r="C8" s="72" t="s">
        <v>141</v>
      </c>
      <c r="D8" s="95">
        <v>204157</v>
      </c>
      <c r="E8" s="95">
        <v>208611</v>
      </c>
      <c r="F8" s="95">
        <v>226025</v>
      </c>
      <c r="G8" s="96">
        <v>231078</v>
      </c>
      <c r="H8" s="95">
        <v>240446</v>
      </c>
      <c r="I8" s="95">
        <v>237161</v>
      </c>
      <c r="J8" s="230">
        <f>20212+108044</f>
        <v>128256</v>
      </c>
    </row>
    <row r="9" spans="1:10" ht="19.350000000000001" customHeight="1" x14ac:dyDescent="0.15">
      <c r="A9" s="14">
        <v>5</v>
      </c>
      <c r="B9" s="324"/>
      <c r="C9" s="73" t="s">
        <v>142</v>
      </c>
      <c r="D9" s="100">
        <v>174765</v>
      </c>
      <c r="E9" s="100">
        <v>211471</v>
      </c>
      <c r="F9" s="100">
        <v>232506</v>
      </c>
      <c r="G9" s="106">
        <v>221722</v>
      </c>
      <c r="H9" s="100">
        <v>240384</v>
      </c>
      <c r="I9" s="100">
        <v>236800</v>
      </c>
      <c r="J9" s="230">
        <f>28223+100416</f>
        <v>128639</v>
      </c>
    </row>
    <row r="10" spans="1:10" ht="19.350000000000001" customHeight="1" x14ac:dyDescent="0.15">
      <c r="A10" s="14">
        <v>6</v>
      </c>
      <c r="B10" s="324"/>
      <c r="C10" s="73" t="s">
        <v>71</v>
      </c>
      <c r="D10" s="101">
        <v>378922</v>
      </c>
      <c r="E10" s="101">
        <v>420082</v>
      </c>
      <c r="F10" s="101">
        <v>458531</v>
      </c>
      <c r="G10" s="105">
        <v>452800</v>
      </c>
      <c r="H10" s="101">
        <v>480830</v>
      </c>
      <c r="I10" s="101">
        <f>I8+I9</f>
        <v>473961</v>
      </c>
      <c r="J10" s="238">
        <f>J8+J9</f>
        <v>256895</v>
      </c>
    </row>
    <row r="11" spans="1:10" ht="19.350000000000001" customHeight="1" x14ac:dyDescent="0.15">
      <c r="A11" s="14">
        <v>7</v>
      </c>
      <c r="B11" s="324" t="s">
        <v>119</v>
      </c>
      <c r="C11" s="72" t="s">
        <v>141</v>
      </c>
      <c r="D11" s="101">
        <v>7526</v>
      </c>
      <c r="E11" s="101">
        <v>7672</v>
      </c>
      <c r="F11" s="101">
        <v>7041</v>
      </c>
      <c r="G11" s="105">
        <v>7634</v>
      </c>
      <c r="H11" s="101">
        <v>5084</v>
      </c>
      <c r="I11" s="101">
        <v>6721</v>
      </c>
      <c r="J11" s="238">
        <v>3832</v>
      </c>
    </row>
    <row r="12" spans="1:10" ht="19.350000000000001" customHeight="1" x14ac:dyDescent="0.15">
      <c r="A12" s="14">
        <v>8</v>
      </c>
      <c r="B12" s="324"/>
      <c r="C12" s="73" t="s">
        <v>142</v>
      </c>
      <c r="D12" s="95">
        <v>7455</v>
      </c>
      <c r="E12" s="95">
        <v>7718</v>
      </c>
      <c r="F12" s="95">
        <v>6926</v>
      </c>
      <c r="G12" s="96">
        <v>7389</v>
      </c>
      <c r="H12" s="95">
        <v>5683</v>
      </c>
      <c r="I12" s="95">
        <v>7154</v>
      </c>
      <c r="J12" s="230">
        <v>3990</v>
      </c>
    </row>
    <row r="13" spans="1:10" ht="19.350000000000001" customHeight="1" x14ac:dyDescent="0.15">
      <c r="A13" s="14">
        <v>9</v>
      </c>
      <c r="B13" s="324"/>
      <c r="C13" s="73" t="s">
        <v>71</v>
      </c>
      <c r="D13" s="100">
        <v>14981</v>
      </c>
      <c r="E13" s="100">
        <v>15390</v>
      </c>
      <c r="F13" s="100">
        <v>13967</v>
      </c>
      <c r="G13" s="106">
        <v>15023</v>
      </c>
      <c r="H13" s="100">
        <v>10767</v>
      </c>
      <c r="I13" s="101">
        <f>I11+I12</f>
        <v>13875</v>
      </c>
      <c r="J13" s="238">
        <f>J11+J12</f>
        <v>7822</v>
      </c>
    </row>
    <row r="14" spans="1:10" ht="19.350000000000001" customHeight="1" x14ac:dyDescent="0.15">
      <c r="A14" s="14">
        <v>10</v>
      </c>
      <c r="B14" s="324" t="s">
        <v>120</v>
      </c>
      <c r="C14" s="72" t="s">
        <v>141</v>
      </c>
      <c r="D14" s="101">
        <v>24477</v>
      </c>
      <c r="E14" s="101">
        <v>23364</v>
      </c>
      <c r="F14" s="101">
        <v>25917</v>
      </c>
      <c r="G14" s="105">
        <v>26601</v>
      </c>
      <c r="H14" s="101">
        <v>24113</v>
      </c>
      <c r="I14" s="101">
        <v>21951</v>
      </c>
      <c r="J14" s="238">
        <v>12427</v>
      </c>
    </row>
    <row r="15" spans="1:10" ht="19.350000000000001" customHeight="1" x14ac:dyDescent="0.15">
      <c r="A15" s="14">
        <v>11</v>
      </c>
      <c r="B15" s="324"/>
      <c r="C15" s="73" t="s">
        <v>142</v>
      </c>
      <c r="D15" s="101">
        <v>27152</v>
      </c>
      <c r="E15" s="101">
        <v>26266</v>
      </c>
      <c r="F15" s="101">
        <v>28877</v>
      </c>
      <c r="G15" s="105">
        <v>30280</v>
      </c>
      <c r="H15" s="101">
        <v>27638</v>
      </c>
      <c r="I15" s="101">
        <v>25348</v>
      </c>
      <c r="J15" s="238">
        <v>11169</v>
      </c>
    </row>
    <row r="16" spans="1:10" ht="19.350000000000001" customHeight="1" x14ac:dyDescent="0.15">
      <c r="A16" s="14">
        <v>12</v>
      </c>
      <c r="B16" s="324"/>
      <c r="C16" s="73" t="s">
        <v>71</v>
      </c>
      <c r="D16" s="101">
        <v>51629</v>
      </c>
      <c r="E16" s="101">
        <v>49630</v>
      </c>
      <c r="F16" s="95">
        <v>54794</v>
      </c>
      <c r="G16" s="105">
        <v>56881</v>
      </c>
      <c r="H16" s="101">
        <v>51751</v>
      </c>
      <c r="I16" s="101">
        <f>I14+I15</f>
        <v>47299</v>
      </c>
      <c r="J16" s="238">
        <f>J14+J15</f>
        <v>23596</v>
      </c>
    </row>
    <row r="17" spans="1:10" ht="19.350000000000001" customHeight="1" x14ac:dyDescent="0.15">
      <c r="A17" s="14">
        <v>13</v>
      </c>
      <c r="B17" s="324" t="s">
        <v>121</v>
      </c>
      <c r="C17" s="72" t="s">
        <v>141</v>
      </c>
      <c r="D17" s="97" t="s">
        <v>122</v>
      </c>
      <c r="E17" s="97" t="s">
        <v>122</v>
      </c>
      <c r="F17" s="97" t="s">
        <v>122</v>
      </c>
      <c r="G17" s="107">
        <v>0</v>
      </c>
      <c r="H17" s="97">
        <v>0</v>
      </c>
      <c r="I17" s="97">
        <v>0</v>
      </c>
      <c r="J17" s="239">
        <v>9214</v>
      </c>
    </row>
    <row r="18" spans="1:10" ht="19.350000000000001" customHeight="1" x14ac:dyDescent="0.15">
      <c r="A18" s="14">
        <v>14</v>
      </c>
      <c r="B18" s="324"/>
      <c r="C18" s="73" t="s">
        <v>142</v>
      </c>
      <c r="D18" s="108" t="s">
        <v>122</v>
      </c>
      <c r="E18" s="108" t="s">
        <v>122</v>
      </c>
      <c r="F18" s="108" t="s">
        <v>122</v>
      </c>
      <c r="G18" s="109">
        <v>0</v>
      </c>
      <c r="H18" s="108">
        <v>0</v>
      </c>
      <c r="I18" s="108">
        <v>0</v>
      </c>
      <c r="J18" s="240">
        <v>8351</v>
      </c>
    </row>
    <row r="19" spans="1:10" ht="19.350000000000001" customHeight="1" x14ac:dyDescent="0.15">
      <c r="A19" s="14">
        <v>15</v>
      </c>
      <c r="B19" s="324"/>
      <c r="C19" s="73" t="s">
        <v>71</v>
      </c>
      <c r="D19" s="110" t="s">
        <v>122</v>
      </c>
      <c r="E19" s="110" t="s">
        <v>122</v>
      </c>
      <c r="F19" s="110" t="s">
        <v>122</v>
      </c>
      <c r="G19" s="111">
        <v>0</v>
      </c>
      <c r="H19" s="110">
        <v>0</v>
      </c>
      <c r="I19" s="110">
        <v>0</v>
      </c>
      <c r="J19" s="238">
        <f>J17+J18</f>
        <v>17565</v>
      </c>
    </row>
    <row r="20" spans="1:10" ht="19.350000000000001" customHeight="1" x14ac:dyDescent="0.15">
      <c r="A20" s="14">
        <v>16</v>
      </c>
      <c r="B20" s="324" t="s">
        <v>123</v>
      </c>
      <c r="C20" s="72" t="s">
        <v>141</v>
      </c>
      <c r="D20" s="101">
        <v>19816</v>
      </c>
      <c r="E20" s="101">
        <v>15682</v>
      </c>
      <c r="F20" s="101">
        <v>23323</v>
      </c>
      <c r="G20" s="105">
        <v>22028</v>
      </c>
      <c r="H20" s="101">
        <v>18664</v>
      </c>
      <c r="I20" s="101">
        <v>20578</v>
      </c>
      <c r="J20" s="238">
        <v>6376</v>
      </c>
    </row>
    <row r="21" spans="1:10" ht="19.350000000000001" customHeight="1" x14ac:dyDescent="0.15">
      <c r="A21" s="14">
        <v>17</v>
      </c>
      <c r="B21" s="324"/>
      <c r="C21" s="73" t="s">
        <v>142</v>
      </c>
      <c r="D21" s="101">
        <v>21031</v>
      </c>
      <c r="E21" s="101">
        <v>16421</v>
      </c>
      <c r="F21" s="101">
        <v>23554</v>
      </c>
      <c r="G21" s="105">
        <v>23602</v>
      </c>
      <c r="H21" s="101">
        <v>17207</v>
      </c>
      <c r="I21" s="101">
        <v>20909</v>
      </c>
      <c r="J21" s="238">
        <v>8718</v>
      </c>
    </row>
    <row r="22" spans="1:10" ht="19.350000000000001" customHeight="1" x14ac:dyDescent="0.15">
      <c r="A22" s="14">
        <v>18</v>
      </c>
      <c r="B22" s="324"/>
      <c r="C22" s="73" t="s">
        <v>71</v>
      </c>
      <c r="D22" s="95">
        <v>40847</v>
      </c>
      <c r="E22" s="95">
        <v>32103</v>
      </c>
      <c r="F22" s="95">
        <v>46877</v>
      </c>
      <c r="G22" s="105">
        <v>45630</v>
      </c>
      <c r="H22" s="101">
        <v>35871</v>
      </c>
      <c r="I22" s="101">
        <f>I20+I21</f>
        <v>41487</v>
      </c>
      <c r="J22" s="238">
        <f>J20+J21</f>
        <v>15094</v>
      </c>
    </row>
    <row r="23" spans="1:10" ht="19.350000000000001" customHeight="1" x14ac:dyDescent="0.15">
      <c r="A23" s="14">
        <v>19</v>
      </c>
      <c r="B23" s="324" t="s">
        <v>124</v>
      </c>
      <c r="C23" s="72" t="s">
        <v>141</v>
      </c>
      <c r="D23" s="101">
        <v>12492</v>
      </c>
      <c r="E23" s="101">
        <v>9346</v>
      </c>
      <c r="F23" s="101">
        <v>9449</v>
      </c>
      <c r="G23" s="96">
        <v>9079</v>
      </c>
      <c r="H23" s="95">
        <v>12409</v>
      </c>
      <c r="I23" s="95">
        <v>10795</v>
      </c>
      <c r="J23" s="230">
        <v>7278</v>
      </c>
    </row>
    <row r="24" spans="1:10" ht="19.350000000000001" customHeight="1" x14ac:dyDescent="0.15">
      <c r="A24" s="14">
        <v>20</v>
      </c>
      <c r="B24" s="324"/>
      <c r="C24" s="73" t="s">
        <v>142</v>
      </c>
      <c r="D24" s="101">
        <v>15085</v>
      </c>
      <c r="E24" s="101">
        <v>11589</v>
      </c>
      <c r="F24" s="101">
        <v>11614</v>
      </c>
      <c r="G24" s="96">
        <v>11199</v>
      </c>
      <c r="H24" s="95">
        <v>15779</v>
      </c>
      <c r="I24" s="95">
        <v>13540</v>
      </c>
      <c r="J24" s="230">
        <v>8911</v>
      </c>
    </row>
    <row r="25" spans="1:10" ht="19.350000000000001" customHeight="1" x14ac:dyDescent="0.15">
      <c r="A25" s="14">
        <v>21</v>
      </c>
      <c r="B25" s="324"/>
      <c r="C25" s="73" t="s">
        <v>71</v>
      </c>
      <c r="D25" s="95">
        <v>27577</v>
      </c>
      <c r="E25" s="95">
        <v>20935</v>
      </c>
      <c r="F25" s="95">
        <v>21063</v>
      </c>
      <c r="G25" s="96">
        <v>20278</v>
      </c>
      <c r="H25" s="95">
        <v>28188</v>
      </c>
      <c r="I25" s="101">
        <f>I23+I24</f>
        <v>24335</v>
      </c>
      <c r="J25" s="238">
        <f>J23+J24</f>
        <v>16189</v>
      </c>
    </row>
    <row r="26" spans="1:10" ht="19.350000000000001" customHeight="1" x14ac:dyDescent="0.15">
      <c r="A26" s="14">
        <v>22</v>
      </c>
      <c r="B26" s="324" t="s">
        <v>125</v>
      </c>
      <c r="C26" s="72" t="s">
        <v>141</v>
      </c>
      <c r="D26" s="95">
        <v>6265</v>
      </c>
      <c r="E26" s="95">
        <v>7299</v>
      </c>
      <c r="F26" s="95">
        <v>7280</v>
      </c>
      <c r="G26" s="96">
        <v>7342</v>
      </c>
      <c r="H26" s="95">
        <v>6516</v>
      </c>
      <c r="I26" s="95">
        <v>6589</v>
      </c>
      <c r="J26" s="230">
        <v>3458</v>
      </c>
    </row>
    <row r="27" spans="1:10" ht="19.350000000000001" customHeight="1" x14ac:dyDescent="0.15">
      <c r="A27" s="14">
        <v>23</v>
      </c>
      <c r="B27" s="324"/>
      <c r="C27" s="73" t="s">
        <v>142</v>
      </c>
      <c r="D27" s="100">
        <v>7086</v>
      </c>
      <c r="E27" s="100">
        <v>7999</v>
      </c>
      <c r="F27" s="100">
        <v>8264</v>
      </c>
      <c r="G27" s="106">
        <v>8040</v>
      </c>
      <c r="H27" s="100">
        <v>7313</v>
      </c>
      <c r="I27" s="100">
        <v>7301</v>
      </c>
      <c r="J27" s="241">
        <v>3757</v>
      </c>
    </row>
    <row r="28" spans="1:10" ht="19.350000000000001" customHeight="1" x14ac:dyDescent="0.15">
      <c r="A28" s="14">
        <v>24</v>
      </c>
      <c r="B28" s="324"/>
      <c r="C28" s="73" t="s">
        <v>71</v>
      </c>
      <c r="D28" s="95">
        <v>13351</v>
      </c>
      <c r="E28" s="95">
        <v>15298</v>
      </c>
      <c r="F28" s="95">
        <v>15544</v>
      </c>
      <c r="G28" s="96">
        <v>15382</v>
      </c>
      <c r="H28" s="95">
        <v>13829</v>
      </c>
      <c r="I28" s="101">
        <f>I26+I27</f>
        <v>13890</v>
      </c>
      <c r="J28" s="238">
        <f>J26+J27</f>
        <v>7215</v>
      </c>
    </row>
    <row r="29" spans="1:10" ht="19.350000000000001" customHeight="1" x14ac:dyDescent="0.15">
      <c r="A29" s="14">
        <v>25</v>
      </c>
      <c r="B29" s="324" t="s">
        <v>126</v>
      </c>
      <c r="C29" s="72" t="s">
        <v>141</v>
      </c>
      <c r="D29" s="100">
        <v>8616</v>
      </c>
      <c r="E29" s="100">
        <v>10681</v>
      </c>
      <c r="F29" s="100">
        <v>13044</v>
      </c>
      <c r="G29" s="106">
        <v>12370</v>
      </c>
      <c r="H29" s="100">
        <v>12573</v>
      </c>
      <c r="I29" s="100">
        <v>13196</v>
      </c>
      <c r="J29" s="241">
        <f>5281+269</f>
        <v>5550</v>
      </c>
    </row>
    <row r="30" spans="1:10" ht="19.350000000000001" customHeight="1" x14ac:dyDescent="0.15">
      <c r="A30" s="14">
        <v>26</v>
      </c>
      <c r="B30" s="324"/>
      <c r="C30" s="73" t="s">
        <v>142</v>
      </c>
      <c r="D30" s="95">
        <v>15509</v>
      </c>
      <c r="E30" s="95">
        <v>18554</v>
      </c>
      <c r="F30" s="95">
        <v>21670</v>
      </c>
      <c r="G30" s="96">
        <v>22015</v>
      </c>
      <c r="H30" s="95">
        <v>22685</v>
      </c>
      <c r="I30" s="95">
        <v>23487</v>
      </c>
      <c r="J30" s="241">
        <f>9162+469</f>
        <v>9631</v>
      </c>
    </row>
    <row r="31" spans="1:10" ht="19.350000000000001" customHeight="1" x14ac:dyDescent="0.15">
      <c r="A31" s="14">
        <v>27</v>
      </c>
      <c r="B31" s="324"/>
      <c r="C31" s="73" t="s">
        <v>71</v>
      </c>
      <c r="D31" s="94">
        <v>24125</v>
      </c>
      <c r="E31" s="94">
        <v>29235</v>
      </c>
      <c r="F31" s="94">
        <v>34714</v>
      </c>
      <c r="G31" s="99">
        <v>34385</v>
      </c>
      <c r="H31" s="94">
        <v>35258</v>
      </c>
      <c r="I31" s="101">
        <f>I29+I30</f>
        <v>36683</v>
      </c>
      <c r="J31" s="238">
        <f>J29+J30</f>
        <v>15181</v>
      </c>
    </row>
    <row r="32" spans="1:10" ht="19.350000000000001" customHeight="1" x14ac:dyDescent="0.15">
      <c r="A32" s="14">
        <v>28</v>
      </c>
      <c r="B32" s="324" t="s">
        <v>127</v>
      </c>
      <c r="C32" s="72" t="s">
        <v>141</v>
      </c>
      <c r="D32" s="94">
        <v>878</v>
      </c>
      <c r="E32" s="94">
        <v>995</v>
      </c>
      <c r="F32" s="95">
        <v>1291</v>
      </c>
      <c r="G32" s="99">
        <v>1238</v>
      </c>
      <c r="H32" s="94">
        <v>1050</v>
      </c>
      <c r="I32" s="94">
        <v>1365</v>
      </c>
      <c r="J32" s="232">
        <v>565</v>
      </c>
    </row>
    <row r="33" spans="1:10" ht="19.350000000000001" customHeight="1" x14ac:dyDescent="0.15">
      <c r="A33" s="14">
        <v>29</v>
      </c>
      <c r="B33" s="324"/>
      <c r="C33" s="73" t="s">
        <v>142</v>
      </c>
      <c r="D33" s="94">
        <v>871</v>
      </c>
      <c r="E33" s="94">
        <v>1035</v>
      </c>
      <c r="F33" s="94">
        <v>1326</v>
      </c>
      <c r="G33" s="99">
        <v>1214</v>
      </c>
      <c r="H33" s="94">
        <v>1005</v>
      </c>
      <c r="I33" s="94">
        <v>1439</v>
      </c>
      <c r="J33" s="232">
        <v>652</v>
      </c>
    </row>
    <row r="34" spans="1:10" ht="19.350000000000001" customHeight="1" x14ac:dyDescent="0.15">
      <c r="A34" s="14">
        <v>30</v>
      </c>
      <c r="B34" s="324"/>
      <c r="C34" s="73" t="s">
        <v>71</v>
      </c>
      <c r="D34" s="94">
        <v>1749</v>
      </c>
      <c r="E34" s="94">
        <v>2030</v>
      </c>
      <c r="F34" s="94">
        <v>2617</v>
      </c>
      <c r="G34" s="99">
        <v>2452</v>
      </c>
      <c r="H34" s="94">
        <v>2055</v>
      </c>
      <c r="I34" s="101">
        <f>I32+I33</f>
        <v>2804</v>
      </c>
      <c r="J34" s="238">
        <f>J32+J33</f>
        <v>1217</v>
      </c>
    </row>
    <row r="35" spans="1:10" ht="19.350000000000001" customHeight="1" x14ac:dyDescent="0.15">
      <c r="A35" s="14">
        <v>31</v>
      </c>
      <c r="B35" s="324" t="s">
        <v>128</v>
      </c>
      <c r="C35" s="72" t="s">
        <v>141</v>
      </c>
      <c r="D35" s="100">
        <v>79082</v>
      </c>
      <c r="E35" s="100">
        <v>70361</v>
      </c>
      <c r="F35" s="100">
        <v>70999</v>
      </c>
      <c r="G35" s="106">
        <v>75262</v>
      </c>
      <c r="H35" s="100">
        <v>80516</v>
      </c>
      <c r="I35" s="100">
        <v>76376</v>
      </c>
      <c r="J35" s="241">
        <f>31418+11090</f>
        <v>42508</v>
      </c>
    </row>
    <row r="36" spans="1:10" ht="19.350000000000001" customHeight="1" x14ac:dyDescent="0.15">
      <c r="A36" s="14">
        <v>32</v>
      </c>
      <c r="B36" s="324"/>
      <c r="C36" s="73" t="s">
        <v>142</v>
      </c>
      <c r="D36" s="95">
        <v>77535</v>
      </c>
      <c r="E36" s="95">
        <v>70338</v>
      </c>
      <c r="F36" s="95">
        <v>70857</v>
      </c>
      <c r="G36" s="96">
        <v>76643</v>
      </c>
      <c r="H36" s="95">
        <v>79965</v>
      </c>
      <c r="I36" s="95">
        <v>76742</v>
      </c>
      <c r="J36" s="230">
        <f>31452+11068</f>
        <v>42520</v>
      </c>
    </row>
    <row r="37" spans="1:10" ht="19.350000000000001" customHeight="1" x14ac:dyDescent="0.15">
      <c r="A37" s="14">
        <v>33</v>
      </c>
      <c r="B37" s="325"/>
      <c r="C37" s="74" t="s">
        <v>71</v>
      </c>
      <c r="D37" s="98">
        <v>156617</v>
      </c>
      <c r="E37" s="98">
        <v>140699</v>
      </c>
      <c r="F37" s="98">
        <v>141856</v>
      </c>
      <c r="G37" s="102">
        <v>151905</v>
      </c>
      <c r="H37" s="98">
        <v>160481</v>
      </c>
      <c r="I37" s="98">
        <f>I35+I36</f>
        <v>153118</v>
      </c>
      <c r="J37" s="233">
        <f>J35+J36</f>
        <v>85028</v>
      </c>
    </row>
    <row r="38" spans="1:10" ht="16.5" customHeight="1" x14ac:dyDescent="0.15">
      <c r="B38" s="321"/>
      <c r="C38" s="321"/>
      <c r="D38" s="321"/>
      <c r="E38" s="321"/>
      <c r="F38" s="321"/>
      <c r="G38" s="321"/>
      <c r="H38" s="321"/>
    </row>
    <row r="39" spans="1:10" ht="15" customHeight="1" x14ac:dyDescent="0.15">
      <c r="B39" s="321"/>
      <c r="C39" s="321"/>
      <c r="D39" s="321"/>
      <c r="E39" s="321"/>
      <c r="F39" s="321"/>
      <c r="G39" s="321"/>
      <c r="H39" s="321"/>
    </row>
    <row r="40" spans="1:10" ht="15" customHeight="1" x14ac:dyDescent="0.15">
      <c r="B40" s="321"/>
      <c r="C40" s="321"/>
      <c r="D40" s="321"/>
      <c r="E40" s="321"/>
      <c r="F40" s="321"/>
      <c r="G40" s="321"/>
      <c r="H40" s="321"/>
      <c r="I40" s="321"/>
      <c r="J40" s="321"/>
    </row>
  </sheetData>
  <mergeCells count="15">
    <mergeCell ref="B17:B19"/>
    <mergeCell ref="B40:J40"/>
    <mergeCell ref="B20:B22"/>
    <mergeCell ref="B23:B25"/>
    <mergeCell ref="B26:B28"/>
    <mergeCell ref="B29:B31"/>
    <mergeCell ref="B32:B34"/>
    <mergeCell ref="B35:B37"/>
    <mergeCell ref="B38:H38"/>
    <mergeCell ref="B39:H39"/>
    <mergeCell ref="B5:B7"/>
    <mergeCell ref="B8:B10"/>
    <mergeCell ref="B11:B13"/>
    <mergeCell ref="B14:B16"/>
    <mergeCell ref="B1:H1"/>
  </mergeCells>
  <phoneticPr fontId="2"/>
  <printOptions horizontalCentered="1"/>
  <pageMargins left="0.59055118110236227" right="0.59055118110236227" top="0.39370078740157483" bottom="0.39370078740157483" header="0.55118110236220474" footer="0.19685039370078741"/>
  <pageSetup paperSize="9" firstPageNumber="423" orientation="portrait" useFirstPageNumber="1" horizontalDpi="300" verticalDpi="300" r:id="rId1"/>
  <headerFooter scaleWithDoc="0" alignWithMargins="0">
    <oddFooter>&amp;C-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9"/>
  <sheetViews>
    <sheetView topLeftCell="A46" zoomScale="160" zoomScaleNormal="160" zoomScaleSheetLayoutView="100" workbookViewId="0">
      <selection sqref="A1:N117"/>
    </sheetView>
  </sheetViews>
  <sheetFormatPr defaultColWidth="8.625" defaultRowHeight="15.6" customHeight="1" x14ac:dyDescent="0.15"/>
  <cols>
    <col min="1" max="1" width="6.5" style="1" customWidth="1"/>
    <col min="2" max="2" width="8.625" style="1" customWidth="1"/>
    <col min="3" max="3" width="3.375" style="1" customWidth="1"/>
    <col min="4" max="4" width="7.5" style="3" customWidth="1"/>
    <col min="5" max="5" width="8.625" style="3" customWidth="1"/>
    <col min="6" max="6" width="7.5" style="3" customWidth="1"/>
    <col min="7" max="7" width="1.75" style="1" customWidth="1"/>
    <col min="8" max="8" width="6.625" style="1" customWidth="1"/>
    <col min="9" max="9" width="8.625" style="1" customWidth="1"/>
    <col min="10" max="10" width="3.25" style="1" customWidth="1"/>
    <col min="11" max="11" width="7.5" style="1" customWidth="1"/>
    <col min="12" max="12" width="9.125" style="1" customWidth="1"/>
    <col min="13" max="13" width="7.5" style="1" customWidth="1"/>
    <col min="14" max="16384" width="8.625" style="1"/>
  </cols>
  <sheetData>
    <row r="1" spans="1:13" ht="24.75" customHeight="1" x14ac:dyDescent="0.15">
      <c r="A1" s="378" t="s">
        <v>109</v>
      </c>
      <c r="B1" s="378"/>
      <c r="C1" s="378"/>
      <c r="D1" s="378"/>
      <c r="E1" s="378"/>
      <c r="F1" s="378"/>
      <c r="G1" s="378"/>
    </row>
    <row r="2" spans="1:13" ht="3.95" customHeight="1" x14ac:dyDescent="0.15">
      <c r="A2" s="262"/>
      <c r="B2" s="262"/>
      <c r="C2" s="262"/>
      <c r="D2" s="262"/>
      <c r="E2" s="262"/>
      <c r="F2" s="262"/>
      <c r="G2" s="262"/>
    </row>
    <row r="3" spans="1:13" ht="19.5" customHeight="1" x14ac:dyDescent="0.15">
      <c r="A3" s="379" t="s">
        <v>108</v>
      </c>
      <c r="B3" s="379"/>
      <c r="C3" s="379"/>
      <c r="D3" s="379"/>
      <c r="E3" s="379"/>
      <c r="F3" s="2"/>
      <c r="G3" s="3"/>
    </row>
    <row r="4" spans="1:13" ht="3.95" customHeight="1" x14ac:dyDescent="0.15">
      <c r="A4" s="8"/>
      <c r="B4" s="8"/>
      <c r="C4" s="8"/>
      <c r="D4" s="8"/>
      <c r="E4" s="8"/>
      <c r="F4" s="2"/>
      <c r="G4" s="3"/>
    </row>
    <row r="5" spans="1:13" ht="9.6" customHeight="1" x14ac:dyDescent="0.15">
      <c r="A5" s="127"/>
      <c r="B5" s="127"/>
      <c r="C5" s="127"/>
      <c r="D5" s="128"/>
      <c r="E5" s="128" t="s">
        <v>270</v>
      </c>
      <c r="F5" s="128"/>
      <c r="G5" s="128"/>
      <c r="H5" s="127"/>
      <c r="I5" s="127"/>
      <c r="J5" s="127"/>
      <c r="K5" s="128"/>
      <c r="L5" s="128" t="s">
        <v>270</v>
      </c>
      <c r="M5" s="139"/>
    </row>
    <row r="6" spans="1:13" s="139" customFormat="1" ht="10.5" customHeight="1" x14ac:dyDescent="0.15">
      <c r="A6" s="380" t="s">
        <v>94</v>
      </c>
      <c r="B6" s="380"/>
      <c r="C6" s="380"/>
      <c r="D6" s="380"/>
      <c r="E6" s="128" t="s">
        <v>269</v>
      </c>
      <c r="F6" s="128"/>
      <c r="G6" s="128"/>
      <c r="H6" s="381" t="s">
        <v>95</v>
      </c>
      <c r="I6" s="381"/>
      <c r="J6" s="382"/>
      <c r="K6" s="127"/>
      <c r="L6" s="128" t="s">
        <v>269</v>
      </c>
    </row>
    <row r="7" spans="1:13" ht="9.6" customHeight="1" x14ac:dyDescent="0.15">
      <c r="A7" s="127"/>
      <c r="B7" s="127"/>
      <c r="C7" s="127"/>
      <c r="D7" s="128"/>
      <c r="E7" s="128" t="s">
        <v>104</v>
      </c>
      <c r="F7" s="128"/>
      <c r="G7" s="128"/>
      <c r="H7" s="127"/>
      <c r="I7" s="127"/>
      <c r="J7" s="127"/>
      <c r="K7" s="128"/>
      <c r="L7" s="128" t="s">
        <v>104</v>
      </c>
      <c r="M7" s="139"/>
    </row>
    <row r="8" spans="1:13" ht="9.6" customHeight="1" x14ac:dyDescent="0.15">
      <c r="A8" s="127"/>
      <c r="B8" s="127"/>
      <c r="C8" s="127"/>
      <c r="D8" s="128" t="s">
        <v>237</v>
      </c>
      <c r="E8" s="128" t="s">
        <v>105</v>
      </c>
      <c r="F8" s="128"/>
      <c r="G8" s="128"/>
      <c r="H8" s="127"/>
      <c r="I8" s="127"/>
      <c r="J8" s="127"/>
      <c r="K8" s="128"/>
      <c r="L8" s="128" t="s">
        <v>77</v>
      </c>
      <c r="M8" s="139"/>
    </row>
    <row r="9" spans="1:13" ht="9.6" customHeight="1" x14ac:dyDescent="0.15">
      <c r="A9" s="160"/>
      <c r="B9" s="129"/>
      <c r="C9" s="129"/>
      <c r="D9" s="128"/>
      <c r="E9" s="128"/>
      <c r="F9" s="128"/>
      <c r="G9" s="128"/>
      <c r="H9" s="139"/>
      <c r="I9" s="139"/>
      <c r="J9" s="139"/>
      <c r="K9" s="128"/>
      <c r="L9" s="128"/>
      <c r="M9" s="139"/>
    </row>
    <row r="10" spans="1:13" ht="9.6" customHeight="1" x14ac:dyDescent="0.15">
      <c r="A10" s="383" t="s">
        <v>72</v>
      </c>
      <c r="B10" s="384"/>
      <c r="C10" s="372" t="s">
        <v>7</v>
      </c>
      <c r="D10" s="373"/>
      <c r="E10" s="130" t="s">
        <v>0</v>
      </c>
      <c r="F10" s="163"/>
      <c r="G10" s="128"/>
      <c r="H10" s="131" t="s">
        <v>12</v>
      </c>
      <c r="I10" s="130" t="s">
        <v>11</v>
      </c>
      <c r="J10" s="372" t="s">
        <v>8</v>
      </c>
      <c r="K10" s="373"/>
      <c r="L10" s="130" t="s">
        <v>9</v>
      </c>
      <c r="M10" s="139"/>
    </row>
    <row r="11" spans="1:13" ht="9.6" customHeight="1" x14ac:dyDescent="0.15">
      <c r="A11" s="385" t="s">
        <v>73</v>
      </c>
      <c r="B11" s="386"/>
      <c r="C11" s="132"/>
      <c r="D11" s="265">
        <f>'元町港  (2)'!D11+'岡田港 (2)'!D11+'波浮港 (2)'!D11+'利島港 (2)'!D11+'新島港 (2)'!D11+'野伏港 '!D11+'式根島港 (2)'!D11+'神津島港 (2)'!D11+'三池港 (2)'!D11+'御蔵島港 (2)'!D11+'神湊港 (2)'!D11+'八重根港 (2)'!D11+'青ヶ島港 (2)'!D11+'二見港 (2)'!D11+'沖港 (2)'!D11</f>
        <v>25482</v>
      </c>
      <c r="E11" s="265">
        <f>'元町港  (2)'!E11+'岡田港 (2)'!E11+'波浮港 (2)'!E11+'利島港 (2)'!E11+'新島港 (2)'!E11+'野伏港 '!E11+'式根島港 (2)'!E11+'神津島港 (2)'!E11+'三池港 (2)'!E11+'御蔵島港 (2)'!E11+'神湊港 (2)'!E11+'八重根港 (2)'!E11+'青ヶ島港 (2)'!E11+'二見港 (2)'!E11+'沖港 (2)'!E11</f>
        <v>21792673</v>
      </c>
      <c r="F11" s="161"/>
      <c r="G11" s="128"/>
      <c r="H11" s="387" t="s">
        <v>10</v>
      </c>
      <c r="I11" s="226">
        <f>'元町港  (2)'!I11+'岡田港 (2)'!I11+'波浮港 (2)'!I11+'利島港 (2)'!I11+'新島港 (2)'!I11+'野伏港 '!I11+'式根島港 (2)'!I11+'神津島港 (2)'!I11+'三池港 (2)'!I11+'御蔵島港 (2)'!I11+'神湊港 (2)'!I11+'八重根港 (2)'!I11+'青ヶ島港 (2)'!I11+'二見港 (2)'!I11+'沖港 (2)'!I11</f>
        <v>445802</v>
      </c>
      <c r="J11" s="370">
        <f>'元町港  (2)'!J11:K11+'岡田港 (2)'!J11+'波浮港 (2)'!J11+'利島港 (2)'!J11+'新島港 (2)'!J11+'野伏港 '!J11+'式根島港 (2)'!J11+'神津島港 (2)'!J11+'三池港 (2)'!J11+'御蔵島港 (2)'!J11+'神湊港 (2)'!J11+'八重根港 (2)'!J11+'青ヶ島港 (2)'!J11+'二見港 (2)'!J11+'沖港 (2)'!J11</f>
        <v>219464</v>
      </c>
      <c r="K11" s="370"/>
      <c r="L11" s="226">
        <f>'元町港  (2)'!L11+'岡田港 (2)'!L11+'波浮港 (2)'!L11+'利島港 (2)'!L11+'新島港 (2)'!L11+'野伏港 '!L11+'式根島港 (2)'!L11+'神津島港 (2)'!L11+'三池港 (2)'!L11+'御蔵島港 (2)'!L11+'神湊港 (2)'!L11+'八重根港 (2)'!L11+'青ヶ島港 (2)'!L11+'二見港 (2)'!L11+'沖港 (2)'!L11</f>
        <v>226338</v>
      </c>
      <c r="M11" s="139"/>
    </row>
    <row r="12" spans="1:13" ht="9.6" customHeight="1" x14ac:dyDescent="0.15">
      <c r="A12" s="356"/>
      <c r="B12" s="357"/>
      <c r="C12" s="133"/>
      <c r="D12" s="265">
        <f>'元町港  (2)'!D12+'岡田港 (2)'!D12+'波浮港 (2)'!D12+'利島港 (2)'!D12+'新島港 (2)'!D12+'野伏港 '!D12+'式根島港 (2)'!D12+'神津島港 (2)'!D12+'三池港 (2)'!D12+'御蔵島港 (2)'!D12+'神湊港 (2)'!D12+'八重根港 (2)'!D12+'青ヶ島港 (2)'!D12+'二見港 (2)'!D12+'沖港 (2)'!D12</f>
        <v>26997</v>
      </c>
      <c r="E12" s="265">
        <f>'元町港  (2)'!E12+'岡田港 (2)'!E12+'波浮港 (2)'!E12+'利島港 (2)'!E12+'新島港 (2)'!E12+'野伏港 '!E12+'式根島港 (2)'!E12+'神津島港 (2)'!E12+'三池港 (2)'!E12+'御蔵島港 (2)'!E12+'神湊港 (2)'!E12+'八重根港 (2)'!E12+'青ヶ島港 (2)'!E12+'二見港 (2)'!E12+'沖港 (2)'!E12</f>
        <v>18328736</v>
      </c>
      <c r="F12" s="161"/>
      <c r="G12" s="128"/>
      <c r="H12" s="388"/>
      <c r="I12" s="170">
        <f>'元町港  (2)'!I12+'岡田港 (2)'!I12+'波浮港 (2)'!I12+'利島港 (2)'!I12+'新島港 (2)'!I12+'野伏港 '!I12+'式根島港 (2)'!I12+'神津島港 (2)'!I12+'三池港 (2)'!I12+'御蔵島港 (2)'!I12+'神湊港 (2)'!I12+'八重根港 (2)'!I12+'青ヶ島港 (2)'!I12+'二見港 (2)'!I12+'沖港 (2)'!I12</f>
        <v>807240</v>
      </c>
      <c r="J12" s="358">
        <f>'元町港  (2)'!J12:K12+'岡田港 (2)'!J12+'波浮港 (2)'!J12+'利島港 (2)'!J12+'新島港 (2)'!J12+'野伏港 '!J12+'式根島港 (2)'!J12+'神津島港 (2)'!J12+'三池港 (2)'!J12+'御蔵島港 (2)'!J12+'神湊港 (2)'!J12+'八重根港 (2)'!J12+'青ヶ島港 (2)'!J12+'二見港 (2)'!J12+'沖港 (2)'!J12</f>
        <v>394626</v>
      </c>
      <c r="K12" s="358"/>
      <c r="L12" s="170">
        <f>'元町港  (2)'!L12+'岡田港 (2)'!L12+'波浮港 (2)'!L12+'利島港 (2)'!L12+'新島港 (2)'!L12+'野伏港 '!L12+'式根島港 (2)'!L12+'神津島港 (2)'!L12+'三池港 (2)'!L12+'御蔵島港 (2)'!L12+'神湊港 (2)'!L12+'八重根港 (2)'!L12+'青ヶ島港 (2)'!L12+'二見港 (2)'!L12+'沖港 (2)'!L12</f>
        <v>412614</v>
      </c>
      <c r="M12" s="139"/>
    </row>
    <row r="13" spans="1:13" ht="9.6" customHeight="1" x14ac:dyDescent="0.15">
      <c r="A13" s="356"/>
      <c r="B13" s="357"/>
      <c r="C13" s="133"/>
      <c r="D13" s="265">
        <f>'元町港  (2)'!D13+'岡田港 (2)'!D13+'波浮港 (2)'!D13+'利島港 (2)'!D13+'新島港 (2)'!D13+'野伏港 '!D13+'式根島港 (2)'!D13+'神津島港 (2)'!D13+'三池港 (2)'!D13+'御蔵島港 (2)'!D13+'神湊港 (2)'!D13+'八重根港 (2)'!D13+'青ヶ島港 (2)'!D13+'二見港 (2)'!D13+'沖港 (2)'!D13</f>
        <v>-1515</v>
      </c>
      <c r="E13" s="265">
        <f>'元町港  (2)'!E13+'岡田港 (2)'!E13+'波浮港 (2)'!E13+'利島港 (2)'!E13+'新島港 (2)'!E13+'野伏港 '!E13+'式根島港 (2)'!E13+'神津島港 (2)'!E13+'三池港 (2)'!E13+'御蔵島港 (2)'!E13+'神湊港 (2)'!E13+'八重根港 (2)'!E13+'青ヶ島港 (2)'!E13+'二見港 (2)'!E13+'沖港 (2)'!E13</f>
        <v>3463937</v>
      </c>
      <c r="F13" s="161"/>
      <c r="G13" s="128"/>
      <c r="H13" s="389"/>
      <c r="I13" s="167">
        <f>'元町港  (2)'!I13+'岡田港 (2)'!I13+'波浮港 (2)'!I13+'利島港 (2)'!I13+'新島港 (2)'!I13+'野伏港 '!I13+'式根島港 (2)'!I13+'神津島港 (2)'!I13+'三池港 (2)'!I13+'御蔵島港 (2)'!I13+'神湊港 (2)'!I13+'八重根港 (2)'!I13+'青ヶ島港 (2)'!I13+'二見港 (2)'!I13+'沖港 (2)'!I13</f>
        <v>-361438</v>
      </c>
      <c r="J13" s="390">
        <f>'元町港  (2)'!J13:K13+'岡田港 (2)'!J13+'波浮港 (2)'!J13+'利島港 (2)'!J13+'新島港 (2)'!J13+'野伏港 '!J13+'式根島港 (2)'!J13+'神津島港 (2)'!J13+'三池港 (2)'!J13+'御蔵島港 (2)'!J13+'神湊港 (2)'!J13+'八重根港 (2)'!J13+'青ヶ島港 (2)'!J13+'二見港 (2)'!J13+'沖港 (2)'!J13</f>
        <v>-175162</v>
      </c>
      <c r="K13" s="390"/>
      <c r="L13" s="167">
        <f>'元町港  (2)'!L13+'岡田港 (2)'!L13+'波浮港 (2)'!L13+'利島港 (2)'!L13+'新島港 (2)'!L13+'野伏港 '!L13+'式根島港 (2)'!L13+'神津島港 (2)'!L13+'三池港 (2)'!L13+'御蔵島港 (2)'!L13+'神湊港 (2)'!L13+'八重根港 (2)'!L13+'青ヶ島港 (2)'!L13+'二見港 (2)'!L13+'沖港 (2)'!L13</f>
        <v>-186276</v>
      </c>
      <c r="M13" s="139"/>
    </row>
    <row r="14" spans="1:13" ht="9.6" customHeight="1" x14ac:dyDescent="0.15">
      <c r="A14" s="356" t="s">
        <v>3</v>
      </c>
      <c r="B14" s="366" t="s">
        <v>6</v>
      </c>
      <c r="C14" s="135"/>
      <c r="D14" s="265">
        <f>'元町港  (2)'!D14+'岡田港 (2)'!D14+'波浮港 (2)'!D14+'利島港 (2)'!D14+'新島港 (2)'!D14+'野伏港 '!D14+'式根島港 (2)'!D14+'神津島港 (2)'!D14+'三池港 (2)'!D14+'御蔵島港 (2)'!D14+'神湊港 (2)'!D14+'八重根港 (2)'!D14+'青ヶ島港 (2)'!D14+'二見港 (2)'!D14+'沖港 (2)'!D14</f>
        <v>3334</v>
      </c>
      <c r="E14" s="265">
        <f>'元町港  (2)'!E14+'岡田港 (2)'!E14+'波浮港 (2)'!E14+'利島港 (2)'!E14+'新島港 (2)'!E14+'野伏港 '!E14+'式根島港 (2)'!E14+'神津島港 (2)'!E14+'三池港 (2)'!E14+'御蔵島港 (2)'!E14+'神湊港 (2)'!E14+'八重根港 (2)'!E14+'青ヶ島港 (2)'!E14+'二見港 (2)'!E14+'沖港 (2)'!E14</f>
        <v>19184016</v>
      </c>
      <c r="F14" s="161"/>
      <c r="G14" s="128"/>
      <c r="H14" s="367" t="s">
        <v>248</v>
      </c>
      <c r="I14" s="226">
        <f>'元町港  (2)'!I14+'岡田港 (2)'!I14+'波浮港 (2)'!I14+'利島港 (2)'!I14+'新島港 (2)'!I14+'野伏港 '!I14+'式根島港 (2)'!I14+'神津島港 (2)'!I14+'三池港 (2)'!I14+'御蔵島港 (2)'!I14+'神湊港 (2)'!I14+'八重根港 (2)'!I14+'青ヶ島港 (2)'!I14+'二見港 (2)'!I14+'沖港 (2)'!I14</f>
        <v>0</v>
      </c>
      <c r="J14" s="370">
        <f>'元町港  (2)'!J14:K14+'岡田港 (2)'!J14+'波浮港 (2)'!J14+'利島港 (2)'!J14+'新島港 (2)'!J14+'野伏港 '!J14+'式根島港 (2)'!J14+'神津島港 (2)'!J14+'三池港 (2)'!J14+'御蔵島港 (2)'!J14+'神湊港 (2)'!J14+'八重根港 (2)'!J14+'青ヶ島港 (2)'!J14+'二見港 (2)'!J14+'沖港 (2)'!J14</f>
        <v>0</v>
      </c>
      <c r="K14" s="370"/>
      <c r="L14" s="226">
        <f>'元町港  (2)'!L14+'岡田港 (2)'!L14+'波浮港 (2)'!L14+'利島港 (2)'!L14+'新島港 (2)'!L14+'野伏港 '!L14+'式根島港 (2)'!L14+'神津島港 (2)'!L14+'三池港 (2)'!L14+'御蔵島港 (2)'!L14+'神湊港 (2)'!L14+'八重根港 (2)'!L14+'青ヶ島港 (2)'!L14+'二見港 (2)'!L14+'沖港 (2)'!L14</f>
        <v>0</v>
      </c>
      <c r="M14" s="139"/>
    </row>
    <row r="15" spans="1:13" ht="9.6" customHeight="1" x14ac:dyDescent="0.15">
      <c r="A15" s="356"/>
      <c r="B15" s="366"/>
      <c r="C15" s="135"/>
      <c r="D15" s="265">
        <f>'元町港  (2)'!D15+'岡田港 (2)'!D15+'波浮港 (2)'!D15+'利島港 (2)'!D15+'新島港 (2)'!D15+'野伏港 '!D15+'式根島港 (2)'!D15+'神津島港 (2)'!D15+'三池港 (2)'!D15+'御蔵島港 (2)'!D15+'神湊港 (2)'!D15+'八重根港 (2)'!D15+'青ヶ島港 (2)'!D15+'二見港 (2)'!D15+'沖港 (2)'!D15</f>
        <v>2938</v>
      </c>
      <c r="E15" s="265">
        <f>'元町港  (2)'!E15+'岡田港 (2)'!E15+'波浮港 (2)'!E15+'利島港 (2)'!E15+'新島港 (2)'!E15+'野伏港 '!E15+'式根島港 (2)'!E15+'神津島港 (2)'!E15+'三池港 (2)'!E15+'御蔵島港 (2)'!E15+'神湊港 (2)'!E15+'八重根港 (2)'!E15+'青ヶ島港 (2)'!E15+'二見港 (2)'!E15+'沖港 (2)'!E15</f>
        <v>15508373</v>
      </c>
      <c r="F15" s="161"/>
      <c r="G15" s="128"/>
      <c r="H15" s="368"/>
      <c r="I15" s="170">
        <f>'元町港  (2)'!I15+'岡田港 (2)'!I15+'波浮港 (2)'!I15+'利島港 (2)'!I15+'新島港 (2)'!I15+'野伏港 '!I15+'式根島港 (2)'!I15+'神津島港 (2)'!I15+'三池港 (2)'!I15+'御蔵島港 (2)'!I15+'神湊港 (2)'!I15+'八重根港 (2)'!I15+'青ヶ島港 (2)'!I15+'二見港 (2)'!I15+'沖港 (2)'!I15</f>
        <v>212</v>
      </c>
      <c r="J15" s="358">
        <f>'元町港  (2)'!J15:K15+'岡田港 (2)'!J15+'波浮港 (2)'!J15+'利島港 (2)'!J15+'新島港 (2)'!J15+'野伏港 '!J15+'式根島港 (2)'!J15+'神津島港 (2)'!J15+'三池港 (2)'!J15+'御蔵島港 (2)'!J15+'神湊港 (2)'!J15+'八重根港 (2)'!J15+'青ヶ島港 (2)'!J15+'二見港 (2)'!J15+'沖港 (2)'!J15</f>
        <v>106</v>
      </c>
      <c r="K15" s="358"/>
      <c r="L15" s="170">
        <f>'元町港  (2)'!L15+'岡田港 (2)'!L15+'波浮港 (2)'!L15+'利島港 (2)'!L15+'新島港 (2)'!L15+'野伏港 '!L15+'式根島港 (2)'!L15+'神津島港 (2)'!L15+'三池港 (2)'!L15+'御蔵島港 (2)'!L15+'神湊港 (2)'!L15+'八重根港 (2)'!L15+'青ヶ島港 (2)'!L15+'二見港 (2)'!L15+'沖港 (2)'!L15</f>
        <v>106</v>
      </c>
      <c r="M15" s="139"/>
    </row>
    <row r="16" spans="1:13" ht="9.6" customHeight="1" x14ac:dyDescent="0.15">
      <c r="A16" s="356"/>
      <c r="B16" s="366"/>
      <c r="C16" s="135"/>
      <c r="D16" s="265">
        <f>'元町港  (2)'!D16+'岡田港 (2)'!D16+'波浮港 (2)'!D16+'利島港 (2)'!D16+'新島港 (2)'!D16+'野伏港 '!D16+'式根島港 (2)'!D16+'神津島港 (2)'!D16+'三池港 (2)'!D16+'御蔵島港 (2)'!D16+'神湊港 (2)'!D16+'八重根港 (2)'!D16+'青ヶ島港 (2)'!D16+'二見港 (2)'!D16+'沖港 (2)'!D16</f>
        <v>396</v>
      </c>
      <c r="E16" s="265">
        <f>'元町港  (2)'!E16+'岡田港 (2)'!E16+'波浮港 (2)'!E16+'利島港 (2)'!E16+'新島港 (2)'!E16+'野伏港 '!E16+'式根島港 (2)'!E16+'神津島港 (2)'!E16+'三池港 (2)'!E16+'御蔵島港 (2)'!E16+'神湊港 (2)'!E16+'八重根港 (2)'!E16+'青ヶ島港 (2)'!E16+'二見港 (2)'!E16+'沖港 (2)'!E16</f>
        <v>3675643</v>
      </c>
      <c r="F16" s="161"/>
      <c r="G16" s="128"/>
      <c r="H16" s="369"/>
      <c r="I16" s="164">
        <f>'元町港  (2)'!I16+'岡田港 (2)'!I16+'波浮港 (2)'!I16+'利島港 (2)'!I16+'新島港 (2)'!I16+'野伏港 '!I16+'式根島港 (2)'!I16+'神津島港 (2)'!I16+'三池港 (2)'!I16+'御蔵島港 (2)'!I16+'神湊港 (2)'!I16+'八重根港 (2)'!I16+'青ヶ島港 (2)'!I16+'二見港 (2)'!I16+'沖港 (2)'!I16</f>
        <v>-212</v>
      </c>
      <c r="J16" s="364">
        <f>'元町港  (2)'!J16:K16+'岡田港 (2)'!J16+'波浮港 (2)'!J16+'利島港 (2)'!J16+'新島港 (2)'!J16+'野伏港 '!J16+'式根島港 (2)'!J16+'神津島港 (2)'!J16+'三池港 (2)'!J16+'御蔵島港 (2)'!J16+'神湊港 (2)'!J16+'八重根港 (2)'!J16+'青ヶ島港 (2)'!J16+'二見港 (2)'!J16+'沖港 (2)'!J16</f>
        <v>-106</v>
      </c>
      <c r="K16" s="364"/>
      <c r="L16" s="164">
        <f>'元町港  (2)'!L16+'岡田港 (2)'!L16+'波浮港 (2)'!L16+'利島港 (2)'!L16+'新島港 (2)'!L16+'野伏港 '!L16+'式根島港 (2)'!L16+'神津島港 (2)'!L16+'三池港 (2)'!L16+'御蔵島港 (2)'!L16+'神湊港 (2)'!L16+'八重根港 (2)'!L16+'青ヶ島港 (2)'!L16+'二見港 (2)'!L16+'沖港 (2)'!L16</f>
        <v>-106</v>
      </c>
      <c r="M16" s="139"/>
    </row>
    <row r="17" spans="1:13" ht="9.6" customHeight="1" x14ac:dyDescent="0.15">
      <c r="A17" s="365"/>
      <c r="B17" s="366" t="s">
        <v>5</v>
      </c>
      <c r="C17" s="135"/>
      <c r="D17" s="265">
        <f>'元町港  (2)'!D17+'岡田港 (2)'!D17+'波浮港 (2)'!D17+'利島港 (2)'!D17+'新島港 (2)'!D17+'野伏港 '!D17+'式根島港 (2)'!D17+'神津島港 (2)'!D17+'三池港 (2)'!D17+'御蔵島港 (2)'!D17+'神湊港 (2)'!D17+'八重根港 (2)'!D17+'青ヶ島港 (2)'!D17+'二見港 (2)'!D17+'沖港 (2)'!D17</f>
        <v>6100</v>
      </c>
      <c r="E17" s="265">
        <f>'元町港  (2)'!E17+'岡田港 (2)'!E17+'波浮港 (2)'!E17+'利島港 (2)'!E17+'新島港 (2)'!E17+'野伏港 '!E17+'式根島港 (2)'!E17+'神津島港 (2)'!E17+'三池港 (2)'!E17+'御蔵島港 (2)'!E17+'神湊港 (2)'!E17+'八重根港 (2)'!E17+'青ヶ島港 (2)'!E17+'二見港 (2)'!E17+'沖港 (2)'!E17</f>
        <v>1824028</v>
      </c>
      <c r="F17" s="161"/>
      <c r="G17" s="128"/>
      <c r="H17" s="139"/>
      <c r="I17" s="139"/>
      <c r="J17" s="139"/>
      <c r="K17" s="128"/>
      <c r="L17" s="128" t="s">
        <v>270</v>
      </c>
      <c r="M17" s="139"/>
    </row>
    <row r="18" spans="1:13" ht="9.6" customHeight="1" x14ac:dyDescent="0.15">
      <c r="A18" s="365"/>
      <c r="B18" s="366"/>
      <c r="C18" s="135"/>
      <c r="D18" s="265">
        <f>'元町港  (2)'!D18+'岡田港 (2)'!D18+'波浮港 (2)'!D18+'利島港 (2)'!D18+'新島港 (2)'!D18+'野伏港 '!D18+'式根島港 (2)'!D18+'神津島港 (2)'!D18+'三池港 (2)'!D18+'御蔵島港 (2)'!D18+'神湊港 (2)'!D18+'八重根港 (2)'!D18+'青ヶ島港 (2)'!D18+'二見港 (2)'!D18+'沖港 (2)'!D18</f>
        <v>7692</v>
      </c>
      <c r="E18" s="265">
        <f>'元町港  (2)'!E18+'岡田港 (2)'!E18+'波浮港 (2)'!E18+'利島港 (2)'!E18+'新島港 (2)'!E18+'野伏港 '!E18+'式根島港 (2)'!E18+'神津島港 (2)'!E18+'三池港 (2)'!E18+'御蔵島港 (2)'!E18+'神湊港 (2)'!E18+'八重根港 (2)'!E18+'青ヶ島港 (2)'!E18+'二見港 (2)'!E18+'沖港 (2)'!E18</f>
        <v>2182803</v>
      </c>
      <c r="F18" s="161"/>
      <c r="G18" s="128"/>
      <c r="H18" s="139"/>
      <c r="I18" s="139"/>
      <c r="J18" s="139"/>
      <c r="K18" s="128"/>
      <c r="L18" s="128" t="s">
        <v>269</v>
      </c>
      <c r="M18" s="139"/>
    </row>
    <row r="19" spans="1:13" ht="9.6" customHeight="1" x14ac:dyDescent="0.15">
      <c r="A19" s="365"/>
      <c r="B19" s="366"/>
      <c r="C19" s="135"/>
      <c r="D19" s="265">
        <f>'元町港  (2)'!D19+'岡田港 (2)'!D19+'波浮港 (2)'!D19+'利島港 (2)'!D19+'新島港 (2)'!D19+'野伏港 '!D19+'式根島港 (2)'!D19+'神津島港 (2)'!D19+'三池港 (2)'!D19+'御蔵島港 (2)'!D19+'神湊港 (2)'!D19+'八重根港 (2)'!D19+'青ヶ島港 (2)'!D19+'二見港 (2)'!D19+'沖港 (2)'!D19</f>
        <v>-1592</v>
      </c>
      <c r="E19" s="265">
        <f>'元町港  (2)'!E19+'岡田港 (2)'!E19+'波浮港 (2)'!E19+'利島港 (2)'!E19+'新島港 (2)'!E19+'野伏港 '!E19+'式根島港 (2)'!E19+'神津島港 (2)'!E19+'三池港 (2)'!E19+'御蔵島港 (2)'!E19+'神湊港 (2)'!E19+'八重根港 (2)'!E19+'青ヶ島港 (2)'!E19+'二見港 (2)'!E19+'沖港 (2)'!E19</f>
        <v>-358775</v>
      </c>
      <c r="F19" s="161"/>
      <c r="G19" s="128"/>
      <c r="H19" s="139"/>
      <c r="I19" s="139"/>
      <c r="J19" s="139"/>
      <c r="K19" s="128"/>
      <c r="L19" s="128" t="s">
        <v>104</v>
      </c>
      <c r="M19" s="139"/>
    </row>
    <row r="20" spans="1:13" ht="11.1" customHeight="1" x14ac:dyDescent="0.15">
      <c r="A20" s="365" t="s">
        <v>4</v>
      </c>
      <c r="B20" s="357"/>
      <c r="C20" s="133"/>
      <c r="D20" s="265">
        <f>'元町港  (2)'!D20+'岡田港 (2)'!D20+'波浮港 (2)'!D20+'利島港 (2)'!D20+'新島港 (2)'!D20+'野伏港 '!D20+'式根島港 (2)'!D20+'神津島港 (2)'!D20+'三池港 (2)'!D20+'御蔵島港 (2)'!D20+'神湊港 (2)'!D20+'八重根港 (2)'!D20+'青ヶ島港 (2)'!D20+'二見港 (2)'!D20+'沖港 (2)'!D20</f>
        <v>780</v>
      </c>
      <c r="E20" s="265">
        <f>'元町港  (2)'!E20+'岡田港 (2)'!E20+'波浮港 (2)'!E20+'利島港 (2)'!E20+'新島港 (2)'!E20+'野伏港 '!E20+'式根島港 (2)'!E20+'神津島港 (2)'!E20+'三池港 (2)'!E20+'御蔵島港 (2)'!E20+'神湊港 (2)'!E20+'八重根港 (2)'!E20+'青ヶ島港 (2)'!E20+'二見港 (2)'!E20+'沖港 (2)'!E20</f>
        <v>378076</v>
      </c>
      <c r="F20" s="161"/>
      <c r="G20" s="128"/>
      <c r="H20" s="371" t="s">
        <v>96</v>
      </c>
      <c r="I20" s="371"/>
      <c r="J20" s="371"/>
      <c r="K20" s="371"/>
      <c r="L20" s="128"/>
      <c r="M20" s="139"/>
    </row>
    <row r="21" spans="1:13" ht="9.6" customHeight="1" x14ac:dyDescent="0.15">
      <c r="A21" s="365"/>
      <c r="B21" s="357"/>
      <c r="C21" s="133"/>
      <c r="D21" s="265">
        <f>'元町港  (2)'!D21+'岡田港 (2)'!D21+'波浮港 (2)'!D21+'利島港 (2)'!D21+'新島港 (2)'!D21+'野伏港 '!D21+'式根島港 (2)'!D21+'神津島港 (2)'!D21+'三池港 (2)'!D21+'御蔵島港 (2)'!D21+'神湊港 (2)'!D21+'八重根港 (2)'!D21+'青ヶ島港 (2)'!D21+'二見港 (2)'!D21+'沖港 (2)'!D21</f>
        <v>548</v>
      </c>
      <c r="E21" s="265">
        <f>'元町港  (2)'!E21+'岡田港 (2)'!E21+'波浮港 (2)'!E21+'利島港 (2)'!E21+'新島港 (2)'!E21+'野伏港 '!E21+'式根島港 (2)'!E21+'神津島港 (2)'!E21+'三池港 (2)'!E21+'御蔵島港 (2)'!E21+'神湊港 (2)'!E21+'八重根港 (2)'!E21+'青ヶ島港 (2)'!E21+'二見港 (2)'!E21+'沖港 (2)'!E21</f>
        <v>265039</v>
      </c>
      <c r="F21" s="161"/>
      <c r="G21" s="128"/>
      <c r="H21" s="165"/>
      <c r="I21" s="130" t="s">
        <v>71</v>
      </c>
      <c r="J21" s="372" t="s">
        <v>69</v>
      </c>
      <c r="K21" s="373"/>
      <c r="L21" s="130" t="s">
        <v>70</v>
      </c>
      <c r="M21" s="139"/>
    </row>
    <row r="22" spans="1:13" ht="9.6" customHeight="1" x14ac:dyDescent="0.15">
      <c r="A22" s="365"/>
      <c r="B22" s="357"/>
      <c r="C22" s="133"/>
      <c r="D22" s="265">
        <f>'元町港  (2)'!D22+'岡田港 (2)'!D22+'波浮港 (2)'!D22+'利島港 (2)'!D22+'新島港 (2)'!D22+'野伏港 '!D22+'式根島港 (2)'!D22+'神津島港 (2)'!D22+'三池港 (2)'!D22+'御蔵島港 (2)'!D22+'神湊港 (2)'!D22+'八重根港 (2)'!D22+'青ヶ島港 (2)'!D22+'二見港 (2)'!D22+'沖港 (2)'!D22</f>
        <v>232</v>
      </c>
      <c r="E22" s="265">
        <f>'元町港  (2)'!E22+'岡田港 (2)'!E22+'波浮港 (2)'!E22+'利島港 (2)'!E22+'新島港 (2)'!E22+'野伏港 '!E22+'式根島港 (2)'!E22+'神津島港 (2)'!E22+'三池港 (2)'!E22+'御蔵島港 (2)'!E22+'神湊港 (2)'!E22+'八重根港 (2)'!E22+'青ヶ島港 (2)'!E22+'二見港 (2)'!E22+'沖港 (2)'!E22</f>
        <v>113037</v>
      </c>
      <c r="F22" s="161"/>
      <c r="G22" s="128"/>
      <c r="H22" s="374" t="s">
        <v>79</v>
      </c>
      <c r="I22" s="226">
        <f>'元町港  (2)'!I22+'岡田港 (2)'!I22+'波浮港 (2)'!I22+'利島港 (2)'!I22+'新島港 (2)'!I22+'野伏港 '!I22+'式根島港 (2)'!I22+'神津島港 (2)'!I22+'三池港 (2)'!I22+'御蔵島港 (2)'!I22+'神湊港 (2)'!I22+'八重根港 (2)'!I22+'青ヶ島港 (2)'!I22+'二見港 (2)'!I22+'沖港 (2)'!I22</f>
        <v>96</v>
      </c>
      <c r="J22" s="370">
        <f>'元町港  (2)'!J22:K22+'岡田港 (2)'!J22+'波浮港 (2)'!J22+'利島港 (2)'!J22+'新島港 (2)'!J22+'野伏港 '!J22+'式根島港 (2)'!J22+'神津島港 (2)'!J22+'三池港 (2)'!J22+'御蔵島港 (2)'!J22+'神湊港 (2)'!J22+'八重根港 (2)'!J22+'青ヶ島港 (2)'!J22+'二見港 (2)'!J22+'沖港 (2)'!J22</f>
        <v>48</v>
      </c>
      <c r="K22" s="370"/>
      <c r="L22" s="226">
        <f>'元町港  (2)'!L22+'岡田港 (2)'!L22+'波浮港 (2)'!L22+'利島港 (2)'!L22+'新島港 (2)'!L22+'野伏港 '!L22+'式根島港 (2)'!L22+'神津島港 (2)'!L22+'三池港 (2)'!L22+'御蔵島港 (2)'!L22+'神湊港 (2)'!L22+'八重根港 (2)'!L22+'青ヶ島港 (2)'!L22+'二見港 (2)'!L22+'沖港 (2)'!L22</f>
        <v>48</v>
      </c>
      <c r="M22" s="139"/>
    </row>
    <row r="23" spans="1:13" ht="9.6" customHeight="1" x14ac:dyDescent="0.15">
      <c r="A23" s="356" t="s">
        <v>74</v>
      </c>
      <c r="B23" s="357"/>
      <c r="C23" s="133"/>
      <c r="D23" s="265">
        <f>'元町港  (2)'!D23+'岡田港 (2)'!D23+'波浮港 (2)'!D23+'利島港 (2)'!D23+'新島港 (2)'!D23+'野伏港 '!D23+'式根島港 (2)'!D23+'神津島港 (2)'!D23+'三池港 (2)'!D23+'御蔵島港 (2)'!D23+'神湊港 (2)'!D23+'八重根港 (2)'!D23+'青ヶ島港 (2)'!D23+'二見港 (2)'!D23+'沖港 (2)'!D23</f>
        <v>12038</v>
      </c>
      <c r="E23" s="265">
        <f>'元町港  (2)'!E23+'岡田港 (2)'!E23+'波浮港 (2)'!E23+'利島港 (2)'!E23+'新島港 (2)'!E23+'野伏港 '!E23+'式根島港 (2)'!E23+'神津島港 (2)'!E23+'三池港 (2)'!E23+'御蔵島港 (2)'!E23+'神湊港 (2)'!E23+'八重根港 (2)'!E23+'青ヶ島港 (2)'!E23+'二見港 (2)'!E23+'沖港 (2)'!E23</f>
        <v>148938</v>
      </c>
      <c r="F23" s="161"/>
      <c r="G23" s="128"/>
      <c r="H23" s="375"/>
      <c r="I23" s="170">
        <f>'元町港  (2)'!I23+'岡田港 (2)'!I23+'波浮港 (2)'!I23+'利島港 (2)'!I23+'新島港 (2)'!I23+'野伏港 '!I23+'式根島港 (2)'!I23+'神津島港 (2)'!I23+'三池港 (2)'!I23+'御蔵島港 (2)'!I23+'神湊港 (2)'!I23+'八重根港 (2)'!I23+'青ヶ島港 (2)'!I23+'二見港 (2)'!I23+'沖港 (2)'!I23</f>
        <v>0</v>
      </c>
      <c r="J23" s="358">
        <f>'元町港  (2)'!J23:K23+'岡田港 (2)'!J23+'波浮港 (2)'!J23+'利島港 (2)'!J23+'新島港 (2)'!J23+'野伏港 '!J23+'式根島港 (2)'!J23+'神津島港 (2)'!J23+'三池港 (2)'!J23+'御蔵島港 (2)'!J23+'神湊港 (2)'!J23+'八重根港 (2)'!J23+'青ヶ島港 (2)'!J23+'二見港 (2)'!J23+'沖港 (2)'!J23</f>
        <v>0</v>
      </c>
      <c r="K23" s="358"/>
      <c r="L23" s="170">
        <f>'元町港  (2)'!L23+'岡田港 (2)'!L23+'波浮港 (2)'!L23+'利島港 (2)'!L23+'新島港 (2)'!L23+'野伏港 '!L23+'式根島港 (2)'!L23+'神津島港 (2)'!L23+'三池港 (2)'!L23+'御蔵島港 (2)'!L23+'神湊港 (2)'!L23+'八重根港 (2)'!L23+'青ヶ島港 (2)'!L23+'二見港 (2)'!L23+'沖港 (2)'!L23</f>
        <v>0</v>
      </c>
      <c r="M23" s="139"/>
    </row>
    <row r="24" spans="1:13" ht="9.6" customHeight="1" x14ac:dyDescent="0.15">
      <c r="A24" s="356"/>
      <c r="B24" s="357"/>
      <c r="C24" s="133"/>
      <c r="D24" s="265">
        <f>'元町港  (2)'!D24+'岡田港 (2)'!D24+'波浮港 (2)'!D24+'利島港 (2)'!D24+'新島港 (2)'!D24+'野伏港 '!D24+'式根島港 (2)'!D24+'神津島港 (2)'!D24+'三池港 (2)'!D24+'御蔵島港 (2)'!D24+'神湊港 (2)'!D24+'八重根港 (2)'!D24+'青ヶ島港 (2)'!D24+'二見港 (2)'!D24+'沖港 (2)'!D24</f>
        <v>11632</v>
      </c>
      <c r="E24" s="265">
        <f>'元町港  (2)'!E24+'岡田港 (2)'!E24+'波浮港 (2)'!E24+'利島港 (2)'!E24+'新島港 (2)'!E24+'野伏港 '!E24+'式根島港 (2)'!E24+'神津島港 (2)'!E24+'三池港 (2)'!E24+'御蔵島港 (2)'!E24+'神湊港 (2)'!E24+'八重根港 (2)'!E24+'青ヶ島港 (2)'!E24+'二見港 (2)'!E24+'沖港 (2)'!E24</f>
        <v>146112</v>
      </c>
      <c r="F24" s="161"/>
      <c r="G24" s="128"/>
      <c r="H24" s="376"/>
      <c r="I24" s="170">
        <f>'元町港  (2)'!I24+'岡田港 (2)'!I24+'波浮港 (2)'!I24+'利島港 (2)'!I24+'新島港 (2)'!I24+'野伏港 '!I24+'式根島港 (2)'!I24+'神津島港 (2)'!I24+'三池港 (2)'!I24+'御蔵島港 (2)'!I24+'神湊港 (2)'!I24+'八重根港 (2)'!I24+'青ヶ島港 (2)'!I24+'二見港 (2)'!I24+'沖港 (2)'!I24</f>
        <v>96</v>
      </c>
      <c r="J24" s="358">
        <f>'元町港  (2)'!J24:K24+'岡田港 (2)'!J24+'波浮港 (2)'!J24+'利島港 (2)'!J24+'新島港 (2)'!J24+'野伏港 '!J24+'式根島港 (2)'!J24+'神津島港 (2)'!J24+'三池港 (2)'!J24+'御蔵島港 (2)'!J24+'神湊港 (2)'!J24+'八重根港 (2)'!J24+'青ヶ島港 (2)'!J24+'二見港 (2)'!J24+'沖港 (2)'!J24</f>
        <v>48</v>
      </c>
      <c r="K24" s="358"/>
      <c r="L24" s="170">
        <f>'元町港  (2)'!L24+'岡田港 (2)'!L24+'波浮港 (2)'!L24+'利島港 (2)'!L24+'新島港 (2)'!L24+'野伏港 '!L24+'式根島港 (2)'!L24+'神津島港 (2)'!L24+'三池港 (2)'!L24+'御蔵島港 (2)'!L24+'神湊港 (2)'!L24+'八重根港 (2)'!L24+'青ヶ島港 (2)'!L24+'二見港 (2)'!L24+'沖港 (2)'!L24</f>
        <v>48</v>
      </c>
      <c r="M24" s="139"/>
    </row>
    <row r="25" spans="1:13" ht="9.6" customHeight="1" x14ac:dyDescent="0.15">
      <c r="A25" s="356"/>
      <c r="B25" s="357"/>
      <c r="C25" s="133"/>
      <c r="D25" s="265">
        <f>'元町港  (2)'!D25+'岡田港 (2)'!D25+'波浮港 (2)'!D25+'利島港 (2)'!D25+'新島港 (2)'!D25+'野伏港 '!D25+'式根島港 (2)'!D25+'神津島港 (2)'!D25+'三池港 (2)'!D25+'御蔵島港 (2)'!D25+'神湊港 (2)'!D25+'八重根港 (2)'!D25+'青ヶ島港 (2)'!D25+'二見港 (2)'!D25+'沖港 (2)'!D25</f>
        <v>406</v>
      </c>
      <c r="E25" s="265">
        <f>'元町港  (2)'!E25+'岡田港 (2)'!E25+'波浮港 (2)'!E25+'利島港 (2)'!E25+'新島港 (2)'!E25+'野伏港 '!E25+'式根島港 (2)'!E25+'神津島港 (2)'!E25+'三池港 (2)'!E25+'御蔵島港 (2)'!E25+'神湊港 (2)'!E25+'八重根港 (2)'!E25+'青ヶ島港 (2)'!E25+'二見港 (2)'!E25+'沖港 (2)'!E25</f>
        <v>2826</v>
      </c>
      <c r="F25" s="161"/>
      <c r="G25" s="128"/>
      <c r="H25" s="359" t="s">
        <v>75</v>
      </c>
      <c r="I25" s="170">
        <f>'元町港  (2)'!I25+'岡田港 (2)'!I25+'波浮港 (2)'!I25+'利島港 (2)'!I25+'新島港 (2)'!I25+'野伏港 '!I25+'式根島港 (2)'!I25+'神津島港 (2)'!I25+'三池港 (2)'!I25+'御蔵島港 (2)'!I25+'神湊港 (2)'!I25+'八重根港 (2)'!I25+'青ヶ島港 (2)'!I25+'二見港 (2)'!I25+'沖港 (2)'!I25</f>
        <v>61500</v>
      </c>
      <c r="J25" s="358">
        <f>'元町港  (2)'!J25:K25+'岡田港 (2)'!J25+'波浮港 (2)'!J25+'利島港 (2)'!J25+'新島港 (2)'!J25+'野伏港 '!J25+'式根島港 (2)'!J25+'神津島港 (2)'!J25+'三池港 (2)'!J25+'御蔵島港 (2)'!J25+'神湊港 (2)'!J25+'八重根港 (2)'!J25+'青ヶ島港 (2)'!J25+'二見港 (2)'!J25+'沖港 (2)'!J25</f>
        <v>30750</v>
      </c>
      <c r="K25" s="358"/>
      <c r="L25" s="170">
        <f>'元町港  (2)'!L25+'岡田港 (2)'!L25+'波浮港 (2)'!L25+'利島港 (2)'!L25+'新島港 (2)'!L25+'野伏港 '!L25+'式根島港 (2)'!L25+'神津島港 (2)'!L25+'三池港 (2)'!L25+'御蔵島港 (2)'!L25+'神湊港 (2)'!L25+'八重根港 (2)'!L25+'青ヶ島港 (2)'!L25+'二見港 (2)'!L25+'沖港 (2)'!L25</f>
        <v>30750</v>
      </c>
      <c r="M25" s="139"/>
    </row>
    <row r="26" spans="1:13" ht="9.6" customHeight="1" x14ac:dyDescent="0.15">
      <c r="A26" s="356" t="s">
        <v>1</v>
      </c>
      <c r="B26" s="357"/>
      <c r="C26" s="169"/>
      <c r="D26" s="265">
        <f>'元町港  (2)'!D26+'岡田港 (2)'!D26+'波浮港 (2)'!D26+'利島港 (2)'!D26+'新島港 (2)'!D26+'野伏港 '!D26+'式根島港 (2)'!D26+'神津島港 (2)'!D26+'三池港 (2)'!D26+'御蔵島港 (2)'!D26+'神湊港 (2)'!D26+'八重根港 (2)'!D26+'青ヶ島港 (2)'!D26+'二見港 (2)'!D26+'沖港 (2)'!D26</f>
        <v>18</v>
      </c>
      <c r="E26" s="265">
        <f>'元町港  (2)'!E26+'岡田港 (2)'!E26+'波浮港 (2)'!E26+'利島港 (2)'!E26+'新島港 (2)'!E26+'野伏港 '!E26+'式根島港 (2)'!E26+'神津島港 (2)'!E26+'三池港 (2)'!E26+'御蔵島港 (2)'!E26+'神湊港 (2)'!E26+'八重根港 (2)'!E26+'青ヶ島港 (2)'!E26+'二見港 (2)'!E26+'沖港 (2)'!E26</f>
        <v>7043</v>
      </c>
      <c r="F26" s="161"/>
      <c r="G26" s="128"/>
      <c r="H26" s="360"/>
      <c r="I26" s="170">
        <f>'元町港  (2)'!I26+'岡田港 (2)'!I26+'波浮港 (2)'!I26+'利島港 (2)'!I26+'新島港 (2)'!I26+'野伏港 '!I26+'式根島港 (2)'!I26+'神津島港 (2)'!I26+'三池港 (2)'!I26+'御蔵島港 (2)'!I26+'神湊港 (2)'!I26+'八重根港 (2)'!I26+'青ヶ島港 (2)'!I26+'二見港 (2)'!I26+'沖港 (2)'!I26</f>
        <v>59682</v>
      </c>
      <c r="J26" s="358">
        <f>'元町港  (2)'!J26:K26+'岡田港 (2)'!J26+'波浮港 (2)'!J26+'利島港 (2)'!J26+'新島港 (2)'!J26+'野伏港 '!J26+'式根島港 (2)'!J26+'神津島港 (2)'!J26+'三池港 (2)'!J26+'御蔵島港 (2)'!J26+'神湊港 (2)'!J26+'八重根港 (2)'!J26+'青ヶ島港 (2)'!J26+'二見港 (2)'!J26+'沖港 (2)'!J26</f>
        <v>29841</v>
      </c>
      <c r="K26" s="358"/>
      <c r="L26" s="170">
        <f>'元町港  (2)'!L26+'岡田港 (2)'!L26+'波浮港 (2)'!L26+'利島港 (2)'!L26+'新島港 (2)'!L26+'野伏港 '!L26+'式根島港 (2)'!L26+'神津島港 (2)'!L26+'三池港 (2)'!L26+'御蔵島港 (2)'!L26+'神湊港 (2)'!L26+'八重根港 (2)'!L26+'青ヶ島港 (2)'!L26+'二見港 (2)'!L26+'沖港 (2)'!L26</f>
        <v>29841</v>
      </c>
      <c r="M26" s="139"/>
    </row>
    <row r="27" spans="1:13" ht="9.6" customHeight="1" x14ac:dyDescent="0.15">
      <c r="A27" s="356"/>
      <c r="B27" s="357"/>
      <c r="C27" s="133"/>
      <c r="D27" s="265">
        <f>'元町港  (2)'!D27+'岡田港 (2)'!D27+'波浮港 (2)'!D27+'利島港 (2)'!D27+'新島港 (2)'!D27+'野伏港 '!D27+'式根島港 (2)'!D27+'神津島港 (2)'!D27+'三池港 (2)'!D27+'御蔵島港 (2)'!D27+'神湊港 (2)'!D27+'八重根港 (2)'!D27+'青ヶ島港 (2)'!D27+'二見港 (2)'!D27+'沖港 (2)'!D27</f>
        <v>17</v>
      </c>
      <c r="E27" s="265">
        <f>'元町港  (2)'!E27+'岡田港 (2)'!E27+'波浮港 (2)'!E27+'利島港 (2)'!E27+'新島港 (2)'!E27+'野伏港 '!E27+'式根島港 (2)'!E27+'神津島港 (2)'!E27+'三池港 (2)'!E27+'御蔵島港 (2)'!E27+'神湊港 (2)'!E27+'八重根港 (2)'!E27+'青ヶ島港 (2)'!E27+'二見港 (2)'!E27+'沖港 (2)'!E27</f>
        <v>6937</v>
      </c>
      <c r="F27" s="161"/>
      <c r="G27" s="128"/>
      <c r="H27" s="377"/>
      <c r="I27" s="170">
        <f>'元町港  (2)'!I27+'岡田港 (2)'!I27+'波浮港 (2)'!I27+'利島港 (2)'!I27+'新島港 (2)'!I27+'野伏港 '!I27+'式根島港 (2)'!I27+'神津島港 (2)'!I27+'三池港 (2)'!I27+'御蔵島港 (2)'!I27+'神湊港 (2)'!I27+'八重根港 (2)'!I27+'青ヶ島港 (2)'!I27+'二見港 (2)'!I27+'沖港 (2)'!I27</f>
        <v>1818</v>
      </c>
      <c r="J27" s="358">
        <f>'元町港  (2)'!J27:K27+'岡田港 (2)'!J27+'波浮港 (2)'!J27+'利島港 (2)'!J27+'新島港 (2)'!J27+'野伏港 '!J27+'式根島港 (2)'!J27+'神津島港 (2)'!J27+'三池港 (2)'!J27+'御蔵島港 (2)'!J27+'神湊港 (2)'!J27+'八重根港 (2)'!J27+'青ヶ島港 (2)'!J27+'二見港 (2)'!J27+'沖港 (2)'!J27</f>
        <v>909</v>
      </c>
      <c r="K27" s="358"/>
      <c r="L27" s="170">
        <f>'元町港  (2)'!L27+'岡田港 (2)'!L27+'波浮港 (2)'!L27+'利島港 (2)'!L27+'新島港 (2)'!L27+'野伏港 '!L27+'式根島港 (2)'!L27+'神津島港 (2)'!L27+'三池港 (2)'!L27+'御蔵島港 (2)'!L27+'神湊港 (2)'!L27+'八重根港 (2)'!L27+'青ヶ島港 (2)'!L27+'二見港 (2)'!L27+'沖港 (2)'!L27</f>
        <v>909</v>
      </c>
      <c r="M27" s="139"/>
    </row>
    <row r="28" spans="1:13" ht="9.6" customHeight="1" x14ac:dyDescent="0.15">
      <c r="A28" s="356"/>
      <c r="B28" s="357"/>
      <c r="C28" s="133"/>
      <c r="D28" s="265">
        <f>'元町港  (2)'!D28+'岡田港 (2)'!D28+'波浮港 (2)'!D28+'利島港 (2)'!D28+'新島港 (2)'!D28+'野伏港 '!D28+'式根島港 (2)'!D28+'神津島港 (2)'!D28+'三池港 (2)'!D28+'御蔵島港 (2)'!D28+'神湊港 (2)'!D28+'八重根港 (2)'!D28+'青ヶ島港 (2)'!D28+'二見港 (2)'!D28+'沖港 (2)'!D28</f>
        <v>1</v>
      </c>
      <c r="E28" s="265">
        <f>'元町港  (2)'!E28+'岡田港 (2)'!E28+'波浮港 (2)'!E28+'利島港 (2)'!E28+'新島港 (2)'!E28+'野伏港 '!E28+'式根島港 (2)'!E28+'神津島港 (2)'!E28+'三池港 (2)'!E28+'御蔵島港 (2)'!E28+'神湊港 (2)'!E28+'八重根港 (2)'!E28+'青ヶ島港 (2)'!E28+'二見港 (2)'!E28+'沖港 (2)'!E28</f>
        <v>106</v>
      </c>
      <c r="F28" s="161"/>
      <c r="G28" s="128"/>
      <c r="H28" s="359" t="s">
        <v>76</v>
      </c>
      <c r="I28" s="170">
        <f>'元町港  (2)'!I28+'岡田港 (2)'!I28+'波浮港 (2)'!I28+'利島港 (2)'!I28+'新島港 (2)'!I28+'野伏港 '!I28+'式根島港 (2)'!I28+'神津島港 (2)'!I28+'三池港 (2)'!I28+'御蔵島港 (2)'!I28+'神湊港 (2)'!I28+'八重根港 (2)'!I28+'青ヶ島港 (2)'!I28+'二見港 (2)'!I28+'沖港 (2)'!I28</f>
        <v>6</v>
      </c>
      <c r="J28" s="358">
        <f>'元町港  (2)'!J28:K28+'岡田港 (2)'!J28+'波浮港 (2)'!J28+'利島港 (2)'!J28+'新島港 (2)'!J28+'野伏港 '!J28+'式根島港 (2)'!J28+'神津島港 (2)'!J28+'三池港 (2)'!J28+'御蔵島港 (2)'!J28+'神湊港 (2)'!J28+'八重根港 (2)'!J28+'青ヶ島港 (2)'!J28+'二見港 (2)'!J28+'沖港 (2)'!J28</f>
        <v>3</v>
      </c>
      <c r="K28" s="358"/>
      <c r="L28" s="170">
        <f>'元町港  (2)'!L28+'岡田港 (2)'!L28+'波浮港 (2)'!L28+'利島港 (2)'!L28+'新島港 (2)'!L28+'野伏港 '!L28+'式根島港 (2)'!L28+'神津島港 (2)'!L28+'三池港 (2)'!L28+'御蔵島港 (2)'!L28+'神湊港 (2)'!L28+'八重根港 (2)'!L28+'青ヶ島港 (2)'!L28+'二見港 (2)'!L28+'沖港 (2)'!L28</f>
        <v>3</v>
      </c>
      <c r="M28" s="139"/>
    </row>
    <row r="29" spans="1:13" ht="9.6" customHeight="1" x14ac:dyDescent="0.15">
      <c r="A29" s="356" t="s">
        <v>2</v>
      </c>
      <c r="B29" s="357"/>
      <c r="C29" s="133"/>
      <c r="D29" s="265">
        <f>'元町港  (2)'!D29+'岡田港 (2)'!D29+'波浮港 (2)'!D29+'利島港 (2)'!D29+'新島港 (2)'!D29+'野伏港 '!D29+'式根島港 (2)'!D29+'神津島港 (2)'!D29+'三池港 (2)'!D29+'御蔵島港 (2)'!D29+'神湊港 (2)'!D29+'八重根港 (2)'!D29+'青ヶ島港 (2)'!D29+'二見港 (2)'!D29+'沖港 (2)'!D29</f>
        <v>3212</v>
      </c>
      <c r="E29" s="265">
        <f>'元町港  (2)'!E29+'岡田港 (2)'!E29+'波浮港 (2)'!E29+'利島港 (2)'!E29+'新島港 (2)'!E29+'野伏港 '!E29+'式根島港 (2)'!E29+'神津島港 (2)'!E29+'三池港 (2)'!E29+'御蔵島港 (2)'!E29+'神湊港 (2)'!E29+'八重根港 (2)'!E29+'青ヶ島港 (2)'!E29+'二見港 (2)'!E29+'沖港 (2)'!E29</f>
        <v>250572</v>
      </c>
      <c r="F29" s="161"/>
      <c r="G29" s="128"/>
      <c r="H29" s="360"/>
      <c r="I29" s="170">
        <f>'元町港  (2)'!I29+'岡田港 (2)'!I29+'波浮港 (2)'!I29+'利島港 (2)'!I29+'新島港 (2)'!I29+'野伏港 '!I29+'式根島港 (2)'!I29+'神津島港 (2)'!I29+'三池港 (2)'!I29+'御蔵島港 (2)'!I29+'神湊港 (2)'!I29+'八重根港 (2)'!I29+'青ヶ島港 (2)'!I29+'二見港 (2)'!I29+'沖港 (2)'!I29</f>
        <v>0</v>
      </c>
      <c r="J29" s="358">
        <f>'元町港  (2)'!J29:K29+'岡田港 (2)'!J29+'波浮港 (2)'!J29+'利島港 (2)'!J29+'新島港 (2)'!J29+'野伏港 '!J29+'式根島港 (2)'!J29+'神津島港 (2)'!J29+'三池港 (2)'!J29+'御蔵島港 (2)'!J29+'神湊港 (2)'!J29+'八重根港 (2)'!J29+'青ヶ島港 (2)'!J29+'二見港 (2)'!J29+'沖港 (2)'!J29</f>
        <v>0</v>
      </c>
      <c r="K29" s="358"/>
      <c r="L29" s="170">
        <f>'元町港  (2)'!L29+'岡田港 (2)'!L29+'波浮港 (2)'!L29+'利島港 (2)'!L29+'新島港 (2)'!L29+'野伏港 '!L29+'式根島港 (2)'!L29+'神津島港 (2)'!L29+'三池港 (2)'!L29+'御蔵島港 (2)'!L29+'神湊港 (2)'!L29+'八重根港 (2)'!L29+'青ヶ島港 (2)'!L29+'二見港 (2)'!L29+'沖港 (2)'!L29</f>
        <v>0</v>
      </c>
      <c r="M29" s="139"/>
    </row>
    <row r="30" spans="1:13" ht="9.6" customHeight="1" x14ac:dyDescent="0.15">
      <c r="A30" s="356"/>
      <c r="B30" s="357"/>
      <c r="C30" s="133"/>
      <c r="D30" s="265">
        <f>'元町港  (2)'!D30+'岡田港 (2)'!D30+'波浮港 (2)'!D30+'利島港 (2)'!D30+'新島港 (2)'!D30+'野伏港 '!D30+'式根島港 (2)'!D30+'神津島港 (2)'!D30+'三池港 (2)'!D30+'御蔵島港 (2)'!D30+'神湊港 (2)'!D30+'八重根港 (2)'!D30+'青ヶ島港 (2)'!D30+'二見港 (2)'!D30+'沖港 (2)'!D30</f>
        <v>4170</v>
      </c>
      <c r="E30" s="265">
        <f>'元町港  (2)'!E30+'岡田港 (2)'!E30+'波浮港 (2)'!E30+'利島港 (2)'!E30+'新島港 (2)'!E30+'野伏港 '!E30+'式根島港 (2)'!E30+'神津島港 (2)'!E30+'三池港 (2)'!E30+'御蔵島港 (2)'!E30+'神湊港 (2)'!E30+'八重根港 (2)'!E30+'青ヶ島港 (2)'!E30+'二見港 (2)'!E30+'沖港 (2)'!E30</f>
        <v>219472</v>
      </c>
      <c r="F30" s="161"/>
      <c r="G30" s="128"/>
      <c r="H30" s="361"/>
      <c r="I30" s="164">
        <f>'元町港  (2)'!I30+'岡田港 (2)'!I30+'波浮港 (2)'!I30+'利島港 (2)'!I30+'新島港 (2)'!I30+'野伏港 '!I30+'式根島港 (2)'!I30+'神津島港 (2)'!I30+'三池港 (2)'!I30+'御蔵島港 (2)'!I30+'神湊港 (2)'!I30+'八重根港 (2)'!I30+'青ヶ島港 (2)'!I30+'二見港 (2)'!I30+'沖港 (2)'!I30</f>
        <v>6</v>
      </c>
      <c r="J30" s="364">
        <f>'元町港  (2)'!J30:K30+'岡田港 (2)'!J30+'波浮港 (2)'!J30+'利島港 (2)'!J30+'新島港 (2)'!J30+'野伏港 '!J30+'式根島港 (2)'!J30+'神津島港 (2)'!J30+'三池港 (2)'!J30+'御蔵島港 (2)'!J30+'神湊港 (2)'!J30+'八重根港 (2)'!J30+'青ヶ島港 (2)'!J30+'二見港 (2)'!J30+'沖港 (2)'!J30</f>
        <v>3</v>
      </c>
      <c r="K30" s="364"/>
      <c r="L30" s="164">
        <f>'元町港  (2)'!L30+'岡田港 (2)'!L30+'波浮港 (2)'!L30+'利島港 (2)'!L30+'新島港 (2)'!L30+'野伏港 '!L30+'式根島港 (2)'!L30+'神津島港 (2)'!L30+'三池港 (2)'!L30+'御蔵島港 (2)'!L30+'神湊港 (2)'!L30+'八重根港 (2)'!L30+'青ヶ島港 (2)'!L30+'二見港 (2)'!L30+'沖港 (2)'!L30</f>
        <v>3</v>
      </c>
      <c r="M30" s="139"/>
    </row>
    <row r="31" spans="1:13" ht="9.6" customHeight="1" x14ac:dyDescent="0.15">
      <c r="A31" s="362"/>
      <c r="B31" s="363"/>
      <c r="C31" s="134"/>
      <c r="D31" s="263">
        <f>'元町港  (2)'!D31+'岡田港 (2)'!D31+'波浮港 (2)'!D31+'利島港 (2)'!D31+'新島港 (2)'!D31+'野伏港 '!D31+'式根島港 (2)'!D31+'神津島港 (2)'!D31+'三池港 (2)'!D31+'御蔵島港 (2)'!D31+'神湊港 (2)'!D31+'八重根港 (2)'!D31+'青ヶ島港 (2)'!D31+'二見港 (2)'!D31+'沖港 (2)'!D31</f>
        <v>-958</v>
      </c>
      <c r="E31" s="263">
        <f>'元町港  (2)'!E31+'岡田港 (2)'!E31+'波浮港 (2)'!E31+'利島港 (2)'!E31+'新島港 (2)'!E31+'野伏港 '!E31+'式根島港 (2)'!E31+'神津島港 (2)'!E31+'三池港 (2)'!E31+'御蔵島港 (2)'!E31+'神湊港 (2)'!E31+'八重根港 (2)'!E31+'青ヶ島港 (2)'!E31+'二見港 (2)'!E31+'沖港 (2)'!E31</f>
        <v>31100</v>
      </c>
      <c r="F31" s="128"/>
      <c r="G31" s="128"/>
      <c r="H31" s="139"/>
      <c r="I31" s="139"/>
      <c r="J31" s="139"/>
      <c r="K31" s="139"/>
      <c r="L31" s="139"/>
      <c r="M31" s="139"/>
    </row>
    <row r="32" spans="1:13" ht="9.6" customHeight="1" x14ac:dyDescent="0.15">
      <c r="A32" s="139"/>
      <c r="B32" s="139"/>
      <c r="C32" s="139"/>
      <c r="D32" s="128"/>
      <c r="E32" s="128"/>
      <c r="F32" s="128"/>
      <c r="G32" s="161"/>
      <c r="H32" s="139"/>
      <c r="I32" s="139"/>
      <c r="J32" s="139"/>
      <c r="K32" s="139"/>
      <c r="L32" s="139"/>
      <c r="M32" s="139"/>
    </row>
    <row r="33" spans="1:13" ht="10.5" customHeight="1" x14ac:dyDescent="0.15">
      <c r="A33" s="348" t="s">
        <v>97</v>
      </c>
      <c r="B33" s="348"/>
      <c r="C33" s="348"/>
      <c r="D33" s="348"/>
      <c r="E33" s="349"/>
      <c r="F33" s="128" t="s">
        <v>106</v>
      </c>
      <c r="G33" s="139"/>
      <c r="H33" s="139"/>
      <c r="I33" s="139"/>
      <c r="J33" s="139"/>
      <c r="K33" s="139"/>
      <c r="L33" s="139"/>
      <c r="M33" s="139"/>
    </row>
    <row r="34" spans="1:13" ht="9" customHeight="1" x14ac:dyDescent="0.15">
      <c r="A34" s="350" t="s">
        <v>213</v>
      </c>
      <c r="B34" s="351"/>
      <c r="C34" s="136" t="s">
        <v>238</v>
      </c>
      <c r="D34" s="137" t="s">
        <v>11</v>
      </c>
      <c r="E34" s="120" t="s">
        <v>69</v>
      </c>
      <c r="F34" s="121" t="s">
        <v>70</v>
      </c>
      <c r="G34" s="139"/>
      <c r="H34" s="350" t="s">
        <v>213</v>
      </c>
      <c r="I34" s="351"/>
      <c r="J34" s="136" t="s">
        <v>238</v>
      </c>
      <c r="K34" s="113" t="s">
        <v>11</v>
      </c>
      <c r="L34" s="120" t="s">
        <v>69</v>
      </c>
      <c r="M34" s="121" t="s">
        <v>70</v>
      </c>
    </row>
    <row r="35" spans="1:13" ht="9" customHeight="1" x14ac:dyDescent="0.15">
      <c r="A35" s="352" t="s">
        <v>13</v>
      </c>
      <c r="B35" s="353"/>
      <c r="C35" s="153"/>
      <c r="D35" s="268">
        <f>'元町港  (2)'!D35+'岡田港 (2)'!D35+'波浮港 (2)'!D35+'利島港 (2)'!D35+'新島港 (2)'!D35+'野伏港 '!D35+'式根島港 (2)'!D35+'神津島港 (2)'!D35+'三池港 (2)'!D35+'御蔵島港 (2)'!D35+'神湊港 (2)'!D35+'八重根港 (2)'!D35+'青ヶ島港 (2)'!D35+'二見港 (2)'!D35+'沖港 (2)'!D35</f>
        <v>658372</v>
      </c>
      <c r="E35" s="118">
        <f>'元町港  (2)'!E35+'岡田港 (2)'!E35+'波浮港 (2)'!E35+'利島港 (2)'!E35+'新島港 (2)'!E35+'野伏港 '!E35+'式根島港 (2)'!E35+'神津島港 (2)'!E35+'三池港 (2)'!E35+'御蔵島港 (2)'!E35+'神湊港 (2)'!E35+'八重根港 (2)'!E35+'青ヶ島港 (2)'!E35+'二見港 (2)'!E35+'沖港 (2)'!E35</f>
        <v>141851</v>
      </c>
      <c r="F35" s="118">
        <f>'元町港  (2)'!F35+'岡田港 (2)'!F35+'波浮港 (2)'!F35+'利島港 (2)'!F35+'新島港 (2)'!F35+'野伏港 '!F35+'式根島港 (2)'!F35+'神津島港 (2)'!F35+'三池港 (2)'!F35+'御蔵島港 (2)'!F35+'神湊港 (2)'!F35+'八重根港 (2)'!F35+'青ヶ島港 (2)'!F35+'二見港 (2)'!F35+'沖港 (2)'!F35</f>
        <v>516521</v>
      </c>
      <c r="G35" s="139"/>
      <c r="H35" s="354" t="s">
        <v>43</v>
      </c>
      <c r="I35" s="355"/>
      <c r="J35" s="124">
        <v>264</v>
      </c>
      <c r="K35" s="265">
        <f>'元町港  (2)'!K35+'岡田港 (2)'!K35+'波浮港 (2)'!K35+'利島港 (2)'!K35+'新島港 (2)'!K35+'野伏港 '!K35+'式根島港 (2)'!K35+'神津島港 (2)'!K35+'三池港 (2)'!K35+'御蔵島港 (2)'!K35+'神湊港 (2)'!K35+'八重根港 (2)'!K35+'青ヶ島港 (2)'!K35+'二見港 (2)'!K35+'沖港 (2)'!K35</f>
        <v>13</v>
      </c>
      <c r="L35" s="265">
        <f>'元町港  (2)'!L35+'岡田港 (2)'!L35+'波浮港 (2)'!L35+'利島港 (2)'!L35+'新島港 (2)'!L35+'野伏港 '!L35+'式根島港 (2)'!L35+'神津島港 (2)'!L35+'三池港 (2)'!L35+'御蔵島港 (2)'!L35+'神湊港 (2)'!L35+'八重根港 (2)'!L35+'青ヶ島港 (2)'!L35+'二見港 (2)'!L35+'沖港 (2)'!L35</f>
        <v>10</v>
      </c>
      <c r="M35" s="265">
        <f>'元町港  (2)'!M35+'岡田港 (2)'!M35+'波浮港 (2)'!M35+'利島港 (2)'!M35+'新島港 (2)'!M35+'野伏港 '!M35+'式根島港 (2)'!M35+'神津島港 (2)'!M35+'三池港 (2)'!M35+'御蔵島港 (2)'!M35+'神湊港 (2)'!M35+'八重根港 (2)'!M35+'青ヶ島港 (2)'!M35+'二見港 (2)'!M35+'沖港 (2)'!M35</f>
        <v>3</v>
      </c>
    </row>
    <row r="36" spans="1:13" ht="9" customHeight="1" x14ac:dyDescent="0.15">
      <c r="A36" s="258" t="s">
        <v>214</v>
      </c>
      <c r="B36" s="225"/>
      <c r="C36" s="157"/>
      <c r="D36" s="265">
        <f>'元町港  (2)'!D36+'岡田港 (2)'!D36+'波浮港 (2)'!D36+'利島港 (2)'!D36+'新島港 (2)'!D36+'野伏港 '!D36+'式根島港 (2)'!D36+'神津島港 (2)'!D36+'三池港 (2)'!D36+'御蔵島港 (2)'!D36+'神湊港 (2)'!D36+'八重根港 (2)'!D36+'青ヶ島港 (2)'!D36+'二見港 (2)'!D36+'沖港 (2)'!D36</f>
        <v>655212</v>
      </c>
      <c r="E36" s="265">
        <f>'元町港  (2)'!E36+'岡田港 (2)'!E36+'波浮港 (2)'!E36+'利島港 (2)'!E36+'新島港 (2)'!E36+'野伏港 '!E36+'式根島港 (2)'!E36+'神津島港 (2)'!E36+'三池港 (2)'!E36+'御蔵島港 (2)'!E36+'神湊港 (2)'!E36+'八重根港 (2)'!E36+'青ヶ島港 (2)'!E36+'二見港 (2)'!E36+'沖港 (2)'!E36</f>
        <v>140401</v>
      </c>
      <c r="F36" s="265">
        <f>'元町港  (2)'!F36+'岡田港 (2)'!F36+'波浮港 (2)'!F36+'利島港 (2)'!F36+'新島港 (2)'!F36+'野伏港 '!F36+'式根島港 (2)'!F36+'神津島港 (2)'!F36+'三池港 (2)'!F36+'御蔵島港 (2)'!F36+'神湊港 (2)'!F36+'八重根港 (2)'!F36+'青ヶ島港 (2)'!F36+'二見港 (2)'!F36+'沖港 (2)'!F36</f>
        <v>514811</v>
      </c>
      <c r="G36" s="139"/>
      <c r="H36" s="338" t="s">
        <v>44</v>
      </c>
      <c r="I36" s="339"/>
      <c r="J36" s="125">
        <v>265</v>
      </c>
      <c r="K36" s="265">
        <f>'元町港  (2)'!K36+'岡田港 (2)'!K36+'波浮港 (2)'!K36+'利島港 (2)'!K36+'新島港 (2)'!K36+'野伏港 '!K36+'式根島港 (2)'!K36+'神津島港 (2)'!K36+'三池港 (2)'!K36+'御蔵島港 (2)'!K36+'神湊港 (2)'!K36+'八重根港 (2)'!K36+'青ヶ島港 (2)'!K36+'二見港 (2)'!K36+'沖港 (2)'!K36</f>
        <v>1328</v>
      </c>
      <c r="L36" s="265">
        <f>'元町港  (2)'!L36+'岡田港 (2)'!L36+'波浮港 (2)'!L36+'利島港 (2)'!L36+'新島港 (2)'!L36+'野伏港 '!L36+'式根島港 (2)'!L36+'神津島港 (2)'!L36+'三池港 (2)'!L36+'御蔵島港 (2)'!L36+'神湊港 (2)'!L36+'八重根港 (2)'!L36+'青ヶ島港 (2)'!L36+'二見港 (2)'!L36+'沖港 (2)'!L36</f>
        <v>392</v>
      </c>
      <c r="M36" s="265">
        <f>'元町港  (2)'!M36+'岡田港 (2)'!M36+'波浮港 (2)'!M36+'利島港 (2)'!M36+'新島港 (2)'!M36+'野伏港 '!M36+'式根島港 (2)'!M36+'神津島港 (2)'!M36+'三池港 (2)'!M36+'御蔵島港 (2)'!M36+'神湊港 (2)'!M36+'八重根港 (2)'!M36+'青ヶ島港 (2)'!M36+'二見港 (2)'!M36+'沖港 (2)'!M36</f>
        <v>936</v>
      </c>
    </row>
    <row r="37" spans="1:13" ht="9" customHeight="1" x14ac:dyDescent="0.15">
      <c r="A37" s="338" t="s">
        <v>100</v>
      </c>
      <c r="B37" s="345"/>
      <c r="C37" s="125"/>
      <c r="D37" s="265">
        <f>'元町港  (2)'!D37+'岡田港 (2)'!D37+'波浮港 (2)'!D37+'利島港 (2)'!D37+'新島港 (2)'!D37+'野伏港 '!D37+'式根島港 (2)'!D37+'神津島港 (2)'!D37+'三池港 (2)'!D37+'御蔵島港 (2)'!D37+'神湊港 (2)'!D37+'八重根港 (2)'!D37+'青ヶ島港 (2)'!D37+'二見港 (2)'!D37+'沖港 (2)'!D37</f>
        <v>43121</v>
      </c>
      <c r="E37" s="265">
        <f>'元町港  (2)'!E37+'岡田港 (2)'!E37+'波浮港 (2)'!E37+'利島港 (2)'!E37+'新島港 (2)'!E37+'野伏港 '!E37+'式根島港 (2)'!E37+'神津島港 (2)'!E37+'三池港 (2)'!E37+'御蔵島港 (2)'!E37+'神湊港 (2)'!E37+'八重根港 (2)'!E37+'青ヶ島港 (2)'!E37+'二見港 (2)'!E37+'沖港 (2)'!E37</f>
        <v>11789</v>
      </c>
      <c r="F37" s="265">
        <f>'元町港  (2)'!F37+'岡田港 (2)'!F37+'波浮港 (2)'!F37+'利島港 (2)'!F37+'新島港 (2)'!F37+'野伏港 '!F37+'式根島港 (2)'!F37+'神津島港 (2)'!F37+'三池港 (2)'!F37+'御蔵島港 (2)'!F37+'神湊港 (2)'!F37+'八重根港 (2)'!F37+'青ヶ島港 (2)'!F37+'二見港 (2)'!F37+'沖港 (2)'!F37</f>
        <v>31332</v>
      </c>
      <c r="G37" s="139"/>
      <c r="H37" s="338" t="s">
        <v>45</v>
      </c>
      <c r="I37" s="345"/>
      <c r="J37" s="125"/>
      <c r="K37" s="265">
        <f>'元町港  (2)'!K37+'岡田港 (2)'!K37+'波浮港 (2)'!K37+'利島港 (2)'!K37+'新島港 (2)'!K37+'野伏港 '!K37+'式根島港 (2)'!K37+'神津島港 (2)'!K37+'三池港 (2)'!K37+'御蔵島港 (2)'!K37+'神湊港 (2)'!K37+'八重根港 (2)'!K37+'青ヶ島港 (2)'!K37+'二見港 (2)'!K37+'沖港 (2)'!K37</f>
        <v>104914</v>
      </c>
      <c r="L37" s="265">
        <f>'元町港  (2)'!L37+'岡田港 (2)'!L37+'波浮港 (2)'!L37+'利島港 (2)'!L37+'新島港 (2)'!L37+'野伏港 '!L37+'式根島港 (2)'!L37+'神津島港 (2)'!L37+'三池港 (2)'!L37+'御蔵島港 (2)'!L37+'神湊港 (2)'!L37+'八重根港 (2)'!L37+'青ヶ島港 (2)'!L37+'二見港 (2)'!L37+'沖港 (2)'!L37</f>
        <v>3781</v>
      </c>
      <c r="M37" s="265">
        <f>'元町港  (2)'!M37+'岡田港 (2)'!M37+'波浮港 (2)'!M37+'利島港 (2)'!M37+'新島港 (2)'!M37+'野伏港 '!M37+'式根島港 (2)'!M37+'神津島港 (2)'!M37+'三池港 (2)'!M37+'御蔵島港 (2)'!M37+'神湊港 (2)'!M37+'八重根港 (2)'!M37+'青ヶ島港 (2)'!M37+'二見港 (2)'!M37+'沖港 (2)'!M37</f>
        <v>101133</v>
      </c>
    </row>
    <row r="38" spans="1:13" ht="9" customHeight="1" x14ac:dyDescent="0.15">
      <c r="A38" s="346" t="s">
        <v>14</v>
      </c>
      <c r="B38" s="347"/>
      <c r="C38" s="125">
        <v>11</v>
      </c>
      <c r="D38" s="265">
        <f>'元町港  (2)'!D38+'岡田港 (2)'!D38+'波浮港 (2)'!D38+'利島港 (2)'!D38+'新島港 (2)'!D38+'野伏港 '!D38+'式根島港 (2)'!D38+'神津島港 (2)'!D38+'三池港 (2)'!D38+'御蔵島港 (2)'!D38+'神湊港 (2)'!D38+'八重根港 (2)'!D38+'青ヶ島港 (2)'!D38+'二見港 (2)'!D38+'沖港 (2)'!D38</f>
        <v>8</v>
      </c>
      <c r="E38" s="265">
        <f>'元町港  (2)'!E38+'岡田港 (2)'!E38+'波浮港 (2)'!E38+'利島港 (2)'!E38+'新島港 (2)'!E38+'野伏港 '!E38+'式根島港 (2)'!E38+'神津島港 (2)'!E38+'三池港 (2)'!E38+'御蔵島港 (2)'!E38+'神湊港 (2)'!E38+'八重根港 (2)'!E38+'青ヶ島港 (2)'!E38+'二見港 (2)'!E38+'沖港 (2)'!E38</f>
        <v>0</v>
      </c>
      <c r="F38" s="265">
        <f>'元町港  (2)'!F38+'岡田港 (2)'!F38+'波浮港 (2)'!F38+'利島港 (2)'!F38+'新島港 (2)'!F38+'野伏港 '!F38+'式根島港 (2)'!F38+'神津島港 (2)'!F38+'三池港 (2)'!F38+'御蔵島港 (2)'!F38+'神湊港 (2)'!F38+'八重根港 (2)'!F38+'青ヶ島港 (2)'!F38+'二見港 (2)'!F38+'沖港 (2)'!F38</f>
        <v>8</v>
      </c>
      <c r="G38" s="139"/>
      <c r="H38" s="338" t="s">
        <v>46</v>
      </c>
      <c r="I38" s="345"/>
      <c r="J38" s="125">
        <v>271</v>
      </c>
      <c r="K38" s="265">
        <f>'元町港  (2)'!K38+'岡田港 (2)'!K38+'波浮港 (2)'!K38+'利島港 (2)'!K38+'新島港 (2)'!K38+'野伏港 '!K38+'式根島港 (2)'!K38+'神津島港 (2)'!K38+'三池港 (2)'!K38+'御蔵島港 (2)'!K38+'神湊港 (2)'!K38+'八重根港 (2)'!K38+'青ヶ島港 (2)'!K38+'二見港 (2)'!K38+'沖港 (2)'!K38</f>
        <v>20</v>
      </c>
      <c r="L38" s="265">
        <f>'元町港  (2)'!L38+'岡田港 (2)'!L38+'波浮港 (2)'!L38+'利島港 (2)'!L38+'新島港 (2)'!L38+'野伏港 '!L38+'式根島港 (2)'!L38+'神津島港 (2)'!L38+'三池港 (2)'!L38+'御蔵島港 (2)'!L38+'神湊港 (2)'!L38+'八重根港 (2)'!L38+'青ヶ島港 (2)'!L38+'二見港 (2)'!L38+'沖港 (2)'!L38</f>
        <v>0</v>
      </c>
      <c r="M38" s="265">
        <f>'元町港  (2)'!M38+'岡田港 (2)'!M38+'波浮港 (2)'!M38+'利島港 (2)'!M38+'新島港 (2)'!M38+'野伏港 '!M38+'式根島港 (2)'!M38+'神津島港 (2)'!M38+'三池港 (2)'!M38+'御蔵島港 (2)'!M38+'神湊港 (2)'!M38+'八重根港 (2)'!M38+'青ヶ島港 (2)'!M38+'二見港 (2)'!M38+'沖港 (2)'!M38</f>
        <v>20</v>
      </c>
    </row>
    <row r="39" spans="1:13" ht="9" customHeight="1" x14ac:dyDescent="0.15">
      <c r="A39" s="346" t="s">
        <v>15</v>
      </c>
      <c r="B39" s="347"/>
      <c r="C39" s="125">
        <v>21</v>
      </c>
      <c r="D39" s="265">
        <f>'元町港  (2)'!D39+'岡田港 (2)'!D39+'波浮港 (2)'!D39+'利島港 (2)'!D39+'新島港 (2)'!D39+'野伏港 '!D39+'式根島港 (2)'!D39+'神津島港 (2)'!D39+'三池港 (2)'!D39+'御蔵島港 (2)'!D39+'神湊港 (2)'!D39+'八重根港 (2)'!D39+'青ヶ島港 (2)'!D39+'二見港 (2)'!D39+'沖港 (2)'!D39</f>
        <v>358</v>
      </c>
      <c r="E39" s="265">
        <f>'元町港  (2)'!E39+'岡田港 (2)'!E39+'波浮港 (2)'!E39+'利島港 (2)'!E39+'新島港 (2)'!E39+'野伏港 '!E39+'式根島港 (2)'!E39+'神津島港 (2)'!E39+'三池港 (2)'!E39+'御蔵島港 (2)'!E39+'神湊港 (2)'!E39+'八重根港 (2)'!E39+'青ヶ島港 (2)'!E39+'二見港 (2)'!E39+'沖港 (2)'!E39</f>
        <v>0</v>
      </c>
      <c r="F39" s="265">
        <f>'元町港  (2)'!F39+'岡田港 (2)'!F39+'波浮港 (2)'!F39+'利島港 (2)'!F39+'新島港 (2)'!F39+'野伏港 '!F39+'式根島港 (2)'!F39+'神津島港 (2)'!F39+'三池港 (2)'!F39+'御蔵島港 (2)'!F39+'神湊港 (2)'!F39+'八重根港 (2)'!F39+'青ヶ島港 (2)'!F39+'二見港 (2)'!F39+'沖港 (2)'!F39</f>
        <v>358</v>
      </c>
      <c r="G39" s="139"/>
      <c r="H39" s="338" t="s">
        <v>239</v>
      </c>
      <c r="I39" s="345"/>
      <c r="J39" s="125">
        <v>281</v>
      </c>
      <c r="K39" s="265">
        <f>'元町港  (2)'!K39+'岡田港 (2)'!K39+'波浮港 (2)'!K39+'利島港 (2)'!K39+'新島港 (2)'!K39+'野伏港 '!K39+'式根島港 (2)'!K39+'神津島港 (2)'!K39+'三池港 (2)'!K39+'御蔵島港 (2)'!K39+'神湊港 (2)'!K39+'八重根港 (2)'!K39+'青ヶ島港 (2)'!K39+'二見港 (2)'!K39+'沖港 (2)'!K39</f>
        <v>21619</v>
      </c>
      <c r="L39" s="265">
        <f>'元町港  (2)'!L39+'岡田港 (2)'!L39+'波浮港 (2)'!L39+'利島港 (2)'!L39+'新島港 (2)'!L39+'野伏港 '!L39+'式根島港 (2)'!L39+'神津島港 (2)'!L39+'三池港 (2)'!L39+'御蔵島港 (2)'!L39+'神湊港 (2)'!L39+'八重根港 (2)'!L39+'青ヶ島港 (2)'!L39+'二見港 (2)'!L39+'沖港 (2)'!L39</f>
        <v>36</v>
      </c>
      <c r="M39" s="265">
        <f>'元町港  (2)'!M39+'岡田港 (2)'!M39+'波浮港 (2)'!M39+'利島港 (2)'!M39+'新島港 (2)'!M39+'野伏港 '!M39+'式根島港 (2)'!M39+'神津島港 (2)'!M39+'三池港 (2)'!M39+'御蔵島港 (2)'!M39+'神湊港 (2)'!M39+'八重根港 (2)'!M39+'青ヶ島港 (2)'!M39+'二見港 (2)'!M39+'沖港 (2)'!M39</f>
        <v>21583</v>
      </c>
    </row>
    <row r="40" spans="1:13" ht="9" customHeight="1" x14ac:dyDescent="0.15">
      <c r="A40" s="257" t="s">
        <v>240</v>
      </c>
      <c r="B40" s="256"/>
      <c r="C40" s="125">
        <v>22</v>
      </c>
      <c r="D40" s="265">
        <f>'元町港  (2)'!D40+'岡田港 (2)'!D40+'波浮港 (2)'!D40+'利島港 (2)'!D40+'新島港 (2)'!D40+'野伏港 '!D40+'式根島港 (2)'!D40+'神津島港 (2)'!D40+'三池港 (2)'!D40+'御蔵島港 (2)'!D40+'神湊港 (2)'!D40+'八重根港 (2)'!D40+'青ヶ島港 (2)'!D40+'二見港 (2)'!D40+'沖港 (2)'!D40</f>
        <v>103</v>
      </c>
      <c r="E40" s="265">
        <f>'元町港  (2)'!E40+'岡田港 (2)'!E40+'波浮港 (2)'!E40+'利島港 (2)'!E40+'新島港 (2)'!E40+'野伏港 '!E40+'式根島港 (2)'!E40+'神津島港 (2)'!E40+'三池港 (2)'!E40+'御蔵島港 (2)'!E40+'神湊港 (2)'!E40+'八重根港 (2)'!E40+'青ヶ島港 (2)'!E40+'二見港 (2)'!E40+'沖港 (2)'!E40</f>
        <v>0</v>
      </c>
      <c r="F40" s="265">
        <f>'元町港  (2)'!F40+'岡田港 (2)'!F40+'波浮港 (2)'!F40+'利島港 (2)'!F40+'新島港 (2)'!F40+'野伏港 '!F40+'式根島港 (2)'!F40+'神津島港 (2)'!F40+'三池港 (2)'!F40+'御蔵島港 (2)'!F40+'神湊港 (2)'!F40+'八重根港 (2)'!F40+'青ヶ島港 (2)'!F40+'二見港 (2)'!F40+'沖港 (2)'!F40</f>
        <v>103</v>
      </c>
      <c r="G40" s="139"/>
      <c r="H40" s="338" t="s">
        <v>47</v>
      </c>
      <c r="I40" s="345"/>
      <c r="J40" s="125">
        <v>291</v>
      </c>
      <c r="K40" s="265">
        <f>'元町港  (2)'!K40+'岡田港 (2)'!K40+'波浮港 (2)'!K40+'利島港 (2)'!K40+'新島港 (2)'!K40+'野伏港 '!K40+'式根島港 (2)'!K40+'神津島港 (2)'!K40+'三池港 (2)'!K40+'御蔵島港 (2)'!K40+'神湊港 (2)'!K40+'八重根港 (2)'!K40+'青ヶ島港 (2)'!K40+'二見港 (2)'!K40+'沖港 (2)'!K40</f>
        <v>6894</v>
      </c>
      <c r="L40" s="265">
        <f>'元町港  (2)'!L40+'岡田港 (2)'!L40+'波浮港 (2)'!L40+'利島港 (2)'!L40+'新島港 (2)'!L40+'野伏港 '!L40+'式根島港 (2)'!L40+'神津島港 (2)'!L40+'三池港 (2)'!L40+'御蔵島港 (2)'!L40+'神湊港 (2)'!L40+'八重根港 (2)'!L40+'青ヶ島港 (2)'!L40+'二見港 (2)'!L40+'沖港 (2)'!L40</f>
        <v>55</v>
      </c>
      <c r="M40" s="265">
        <f>'元町港  (2)'!M40+'岡田港 (2)'!M40+'波浮港 (2)'!M40+'利島港 (2)'!M40+'新島港 (2)'!M40+'野伏港 '!M40+'式根島港 (2)'!M40+'神津島港 (2)'!M40+'三池港 (2)'!M40+'御蔵島港 (2)'!M40+'神湊港 (2)'!M40+'八重根港 (2)'!M40+'青ヶ島港 (2)'!M40+'二見港 (2)'!M40+'沖港 (2)'!M40</f>
        <v>6839</v>
      </c>
    </row>
    <row r="41" spans="1:13" ht="9" customHeight="1" x14ac:dyDescent="0.15">
      <c r="A41" s="346" t="s">
        <v>16</v>
      </c>
      <c r="B41" s="347"/>
      <c r="C41" s="125">
        <v>23</v>
      </c>
      <c r="D41" s="265">
        <f>'元町港  (2)'!D41+'岡田港 (2)'!D41+'波浮港 (2)'!D41+'利島港 (2)'!D41+'新島港 (2)'!D41+'野伏港 '!D41+'式根島港 (2)'!D41+'神津島港 (2)'!D41+'三池港 (2)'!D41+'御蔵島港 (2)'!D41+'神湊港 (2)'!D41+'八重根港 (2)'!D41+'青ヶ島港 (2)'!D41+'二見港 (2)'!D41+'沖港 (2)'!D41</f>
        <v>33</v>
      </c>
      <c r="E41" s="265">
        <f>'元町港  (2)'!E41+'岡田港 (2)'!E41+'波浮港 (2)'!E41+'利島港 (2)'!E41+'新島港 (2)'!E41+'野伏港 '!E41+'式根島港 (2)'!E41+'神津島港 (2)'!E41+'三池港 (2)'!E41+'御蔵島港 (2)'!E41+'神湊港 (2)'!E41+'八重根港 (2)'!E41+'青ヶ島港 (2)'!E41+'二見港 (2)'!E41+'沖港 (2)'!E41</f>
        <v>0</v>
      </c>
      <c r="F41" s="265">
        <f>'元町港  (2)'!F41+'岡田港 (2)'!F41+'波浮港 (2)'!F41+'利島港 (2)'!F41+'新島港 (2)'!F41+'野伏港 '!F41+'式根島港 (2)'!F41+'神津島港 (2)'!F41+'三池港 (2)'!F41+'御蔵島港 (2)'!F41+'神湊港 (2)'!F41+'八重根港 (2)'!F41+'青ヶ島港 (2)'!F41+'二見港 (2)'!F41+'沖港 (2)'!F41</f>
        <v>33</v>
      </c>
      <c r="G41" s="139"/>
      <c r="H41" s="338" t="s">
        <v>215</v>
      </c>
      <c r="I41" s="345"/>
      <c r="J41" s="125">
        <v>301</v>
      </c>
      <c r="K41" s="265">
        <f>'元町港  (2)'!K41+'岡田港 (2)'!K41+'波浮港 (2)'!K41+'利島港 (2)'!K41+'新島港 (2)'!K41+'野伏港 '!K41+'式根島港 (2)'!K41+'神津島港 (2)'!K41+'三池港 (2)'!K41+'御蔵島港 (2)'!K41+'神湊港 (2)'!K41+'八重根港 (2)'!K41+'青ヶ島港 (2)'!K41+'二見港 (2)'!K41+'沖港 (2)'!K41</f>
        <v>11715</v>
      </c>
      <c r="L41" s="265">
        <f>'元町港  (2)'!L41+'岡田港 (2)'!L41+'波浮港 (2)'!L41+'利島港 (2)'!L41+'新島港 (2)'!L41+'野伏港 '!L41+'式根島港 (2)'!L41+'神津島港 (2)'!L41+'三池港 (2)'!L41+'御蔵島港 (2)'!L41+'神湊港 (2)'!L41+'八重根港 (2)'!L41+'青ヶ島港 (2)'!L41+'二見港 (2)'!L41+'沖港 (2)'!L41</f>
        <v>839</v>
      </c>
      <c r="M41" s="265">
        <f>'元町港  (2)'!M41+'岡田港 (2)'!M41+'波浮港 (2)'!M41+'利島港 (2)'!M41+'新島港 (2)'!M41+'野伏港 '!M41+'式根島港 (2)'!M41+'神津島港 (2)'!M41+'三池港 (2)'!M41+'御蔵島港 (2)'!M41+'神湊港 (2)'!M41+'八重根港 (2)'!M41+'青ヶ島港 (2)'!M41+'二見港 (2)'!M41+'沖港 (2)'!M41</f>
        <v>10876</v>
      </c>
    </row>
    <row r="42" spans="1:13" ht="9" customHeight="1" x14ac:dyDescent="0.15">
      <c r="A42" s="257" t="s">
        <v>81</v>
      </c>
      <c r="B42" s="256"/>
      <c r="C42" s="125">
        <v>24</v>
      </c>
      <c r="D42" s="265">
        <f>'元町港  (2)'!D42+'岡田港 (2)'!D42+'波浮港 (2)'!D42+'利島港 (2)'!D42+'新島港 (2)'!D42+'野伏港 '!D42+'式根島港 (2)'!D42+'神津島港 (2)'!D42+'三池港 (2)'!D42+'御蔵島港 (2)'!D42+'神湊港 (2)'!D42+'八重根港 (2)'!D42+'青ヶ島港 (2)'!D42+'二見港 (2)'!D42+'沖港 (2)'!D42</f>
        <v>0</v>
      </c>
      <c r="E42" s="265">
        <f>'元町港  (2)'!E42+'岡田港 (2)'!E42+'波浮港 (2)'!E42+'利島港 (2)'!E42+'新島港 (2)'!E42+'野伏港 '!E42+'式根島港 (2)'!E42+'神津島港 (2)'!E42+'三池港 (2)'!E42+'御蔵島港 (2)'!E42+'神湊港 (2)'!E42+'八重根港 (2)'!E42+'青ヶ島港 (2)'!E42+'二見港 (2)'!E42+'沖港 (2)'!E42</f>
        <v>0</v>
      </c>
      <c r="F42" s="265">
        <f>'元町港  (2)'!F42+'岡田港 (2)'!F42+'波浮港 (2)'!F42+'利島港 (2)'!F42+'新島港 (2)'!F42+'野伏港 '!F42+'式根島港 (2)'!F42+'神津島港 (2)'!F42+'三池港 (2)'!F42+'御蔵島港 (2)'!F42+'神湊港 (2)'!F42+'八重根港 (2)'!F42+'青ヶ島港 (2)'!F42+'二見港 (2)'!F42+'沖港 (2)'!F42</f>
        <v>0</v>
      </c>
      <c r="G42" s="139"/>
      <c r="H42" s="338" t="s">
        <v>48</v>
      </c>
      <c r="I42" s="345"/>
      <c r="J42" s="125">
        <v>311</v>
      </c>
      <c r="K42" s="265">
        <f>'元町港  (2)'!K42+'岡田港 (2)'!K42+'波浮港 (2)'!K42+'利島港 (2)'!K42+'新島港 (2)'!K42+'野伏港 '!K42+'式根島港 (2)'!K42+'神津島港 (2)'!K42+'三池港 (2)'!K42+'御蔵島港 (2)'!K42+'神湊港 (2)'!K42+'八重根港 (2)'!K42+'青ヶ島港 (2)'!K42+'二見港 (2)'!K42+'沖港 (2)'!K42</f>
        <v>36649</v>
      </c>
      <c r="L42" s="265">
        <f>'元町港  (2)'!L42+'岡田港 (2)'!L42+'波浮港 (2)'!L42+'利島港 (2)'!L42+'新島港 (2)'!L42+'野伏港 '!L42+'式根島港 (2)'!L42+'神津島港 (2)'!L42+'三池港 (2)'!L42+'御蔵島港 (2)'!L42+'神湊港 (2)'!L42+'八重根港 (2)'!L42+'青ヶ島港 (2)'!L42+'二見港 (2)'!L42+'沖港 (2)'!L42</f>
        <v>1401</v>
      </c>
      <c r="M42" s="265">
        <f>'元町港  (2)'!M42+'岡田港 (2)'!M42+'波浮港 (2)'!M42+'利島港 (2)'!M42+'新島港 (2)'!M42+'野伏港 '!M42+'式根島港 (2)'!M42+'神津島港 (2)'!M42+'三池港 (2)'!M42+'御蔵島港 (2)'!M42+'神湊港 (2)'!M42+'八重根港 (2)'!M42+'青ヶ島港 (2)'!M42+'二見港 (2)'!M42+'沖港 (2)'!M42</f>
        <v>35248</v>
      </c>
    </row>
    <row r="43" spans="1:13" ht="9" customHeight="1" x14ac:dyDescent="0.15">
      <c r="A43" s="148" t="s">
        <v>107</v>
      </c>
      <c r="B43" s="149"/>
      <c r="C43" s="159">
        <v>31</v>
      </c>
      <c r="D43" s="265">
        <f>'元町港  (2)'!D43+'岡田港 (2)'!D43+'波浮港 (2)'!D43+'利島港 (2)'!D43+'新島港 (2)'!D43+'野伏港 '!D43+'式根島港 (2)'!D43+'神津島港 (2)'!D43+'三池港 (2)'!D43+'御蔵島港 (2)'!D43+'神湊港 (2)'!D43+'八重根港 (2)'!D43+'青ヶ島港 (2)'!D43+'二見港 (2)'!D43+'沖港 (2)'!D43</f>
        <v>6829</v>
      </c>
      <c r="E43" s="265">
        <f>'元町港  (2)'!E43+'岡田港 (2)'!E43+'波浮港 (2)'!E43+'利島港 (2)'!E43+'新島港 (2)'!E43+'野伏港 '!E43+'式根島港 (2)'!E43+'神津島港 (2)'!E43+'三池港 (2)'!E43+'御蔵島港 (2)'!E43+'神湊港 (2)'!E43+'八重根港 (2)'!E43+'青ヶ島港 (2)'!E43+'二見港 (2)'!E43+'沖港 (2)'!E43</f>
        <v>153</v>
      </c>
      <c r="F43" s="265">
        <f>'元町港  (2)'!F43+'岡田港 (2)'!F43+'波浮港 (2)'!F43+'利島港 (2)'!F43+'新島港 (2)'!F43+'野伏港 '!F43+'式根島港 (2)'!F43+'神津島港 (2)'!F43+'三池港 (2)'!F43+'御蔵島港 (2)'!F43+'神湊港 (2)'!F43+'八重根港 (2)'!F43+'青ヶ島港 (2)'!F43+'二見港 (2)'!F43+'沖港 (2)'!F43</f>
        <v>6676</v>
      </c>
      <c r="G43" s="139"/>
      <c r="H43" s="338" t="s">
        <v>241</v>
      </c>
      <c r="I43" s="345"/>
      <c r="J43" s="125">
        <v>320</v>
      </c>
      <c r="K43" s="265">
        <f>'元町港  (2)'!K43+'岡田港 (2)'!K43+'波浮港 (2)'!K43+'利島港 (2)'!K43+'新島港 (2)'!K43+'野伏港 '!K43+'式根島港 (2)'!K43+'神津島港 (2)'!K43+'三池港 (2)'!K43+'御蔵島港 (2)'!K43+'神湊港 (2)'!K43+'八重根港 (2)'!K43+'青ヶ島港 (2)'!K43+'二見港 (2)'!K43+'沖港 (2)'!K43</f>
        <v>7239</v>
      </c>
      <c r="L43" s="265">
        <f>'元町港  (2)'!L43+'岡田港 (2)'!L43+'波浮港 (2)'!L43+'利島港 (2)'!L43+'新島港 (2)'!L43+'野伏港 '!L43+'式根島港 (2)'!L43+'神津島港 (2)'!L43+'三池港 (2)'!L43+'御蔵島港 (2)'!L43+'神湊港 (2)'!L43+'八重根港 (2)'!L43+'青ヶ島港 (2)'!L43+'二見港 (2)'!L43+'沖港 (2)'!L43</f>
        <v>0</v>
      </c>
      <c r="M43" s="265">
        <f>'元町港  (2)'!M43+'岡田港 (2)'!M43+'波浮港 (2)'!M43+'利島港 (2)'!M43+'新島港 (2)'!M43+'野伏港 '!M43+'式根島港 (2)'!M43+'神津島港 (2)'!M43+'三池港 (2)'!M43+'御蔵島港 (2)'!M43+'神湊港 (2)'!M43+'八重根港 (2)'!M43+'青ヶ島港 (2)'!M43+'二見港 (2)'!M43+'沖港 (2)'!M43</f>
        <v>7239</v>
      </c>
    </row>
    <row r="44" spans="1:13" ht="9" customHeight="1" x14ac:dyDescent="0.15">
      <c r="A44" s="346" t="s">
        <v>17</v>
      </c>
      <c r="B44" s="347"/>
      <c r="C44" s="125">
        <v>41</v>
      </c>
      <c r="D44" s="265">
        <f>'元町港  (2)'!D44+'岡田港 (2)'!D44+'波浮港 (2)'!D44+'利島港 (2)'!D44+'新島港 (2)'!D44+'野伏港 '!D44+'式根島港 (2)'!D44+'神津島港 (2)'!D44+'三池港 (2)'!D44+'御蔵島港 (2)'!D44+'神湊港 (2)'!D44+'八重根港 (2)'!D44+'青ヶ島港 (2)'!D44+'二見港 (2)'!D44+'沖港 (2)'!D44</f>
        <v>0</v>
      </c>
      <c r="E44" s="265">
        <f>'元町港  (2)'!E44+'岡田港 (2)'!E44+'波浮港 (2)'!E44+'利島港 (2)'!E44+'新島港 (2)'!E44+'野伏港 '!E44+'式根島港 (2)'!E44+'神津島港 (2)'!E44+'三池港 (2)'!E44+'御蔵島港 (2)'!E44+'神湊港 (2)'!E44+'八重根港 (2)'!E44+'青ヶ島港 (2)'!E44+'二見港 (2)'!E44+'沖港 (2)'!E44</f>
        <v>0</v>
      </c>
      <c r="F44" s="265">
        <f>'元町港  (2)'!F44+'岡田港 (2)'!F44+'波浮港 (2)'!F44+'利島港 (2)'!F44+'新島港 (2)'!F44+'野伏港 '!F44+'式根島港 (2)'!F44+'神津島港 (2)'!F44+'三池港 (2)'!F44+'御蔵島港 (2)'!F44+'神湊港 (2)'!F44+'八重根港 (2)'!F44+'青ヶ島港 (2)'!F44+'二見港 (2)'!F44+'沖港 (2)'!F44</f>
        <v>0</v>
      </c>
      <c r="G44" s="139"/>
      <c r="H44" s="338" t="s">
        <v>242</v>
      </c>
      <c r="I44" s="345"/>
      <c r="J44" s="125">
        <v>321</v>
      </c>
      <c r="K44" s="265">
        <f>'元町港  (2)'!K44+'岡田港 (2)'!K44+'波浮港 (2)'!K44+'利島港 (2)'!K44+'新島港 (2)'!K44+'野伏港 '!K44+'式根島港 (2)'!K44+'神津島港 (2)'!K44+'三池港 (2)'!K44+'御蔵島港 (2)'!K44+'神湊港 (2)'!K44+'八重根港 (2)'!K44+'青ヶ島港 (2)'!K44+'二見港 (2)'!K44+'沖港 (2)'!K44</f>
        <v>11490</v>
      </c>
      <c r="L44" s="265">
        <f>'元町港  (2)'!L44+'岡田港 (2)'!L44+'波浮港 (2)'!L44+'利島港 (2)'!L44+'新島港 (2)'!L44+'野伏港 '!L44+'式根島港 (2)'!L44+'神津島港 (2)'!L44+'三池港 (2)'!L44+'御蔵島港 (2)'!L44+'神湊港 (2)'!L44+'八重根港 (2)'!L44+'青ヶ島港 (2)'!L44+'二見港 (2)'!L44+'沖港 (2)'!L44</f>
        <v>909</v>
      </c>
      <c r="M44" s="265">
        <f>'元町港  (2)'!M44+'岡田港 (2)'!M44+'波浮港 (2)'!M44+'利島港 (2)'!M44+'新島港 (2)'!M44+'野伏港 '!M44+'式根島港 (2)'!M44+'神津島港 (2)'!M44+'三池港 (2)'!M44+'御蔵島港 (2)'!M44+'神湊港 (2)'!M44+'八重根港 (2)'!M44+'青ヶ島港 (2)'!M44+'二見港 (2)'!M44+'沖港 (2)'!M44</f>
        <v>10581</v>
      </c>
    </row>
    <row r="45" spans="1:13" ht="9" customHeight="1" x14ac:dyDescent="0.15">
      <c r="A45" s="331" t="s">
        <v>82</v>
      </c>
      <c r="B45" s="332"/>
      <c r="C45" s="125">
        <v>51</v>
      </c>
      <c r="D45" s="265">
        <f>'元町港  (2)'!D45+'岡田港 (2)'!D45+'波浮港 (2)'!D45+'利島港 (2)'!D45+'新島港 (2)'!D45+'野伏港 '!D45+'式根島港 (2)'!D45+'神津島港 (2)'!D45+'三池港 (2)'!D45+'御蔵島港 (2)'!D45+'神湊港 (2)'!D45+'八重根港 (2)'!D45+'青ヶ島港 (2)'!D45+'二見港 (2)'!D45+'沖港 (2)'!D45</f>
        <v>6378</v>
      </c>
      <c r="E45" s="265">
        <f>'元町港  (2)'!E45+'岡田港 (2)'!E45+'波浮港 (2)'!E45+'利島港 (2)'!E45+'新島港 (2)'!E45+'野伏港 '!E45+'式根島港 (2)'!E45+'神津島港 (2)'!E45+'三池港 (2)'!E45+'御蔵島港 (2)'!E45+'神湊港 (2)'!E45+'八重根港 (2)'!E45+'青ヶ島港 (2)'!E45+'二見港 (2)'!E45+'沖港 (2)'!E45</f>
        <v>4851</v>
      </c>
      <c r="F45" s="265">
        <f>'元町港  (2)'!F45+'岡田港 (2)'!F45+'波浮港 (2)'!F45+'利島港 (2)'!F45+'新島港 (2)'!F45+'野伏港 '!F45+'式根島港 (2)'!F45+'神津島港 (2)'!F45+'三池港 (2)'!F45+'御蔵島港 (2)'!F45+'神湊港 (2)'!F45+'八重根港 (2)'!F45+'青ヶ島港 (2)'!F45+'二見港 (2)'!F45+'沖港 (2)'!F45</f>
        <v>1527</v>
      </c>
      <c r="G45" s="139"/>
      <c r="H45" s="255" t="s">
        <v>50</v>
      </c>
      <c r="I45" s="256"/>
      <c r="J45" s="125">
        <v>322</v>
      </c>
      <c r="K45" s="265">
        <f>'元町港  (2)'!K45+'岡田港 (2)'!K45+'波浮港 (2)'!K45+'利島港 (2)'!K45+'新島港 (2)'!K45+'野伏港 '!K45+'式根島港 (2)'!K45+'神津島港 (2)'!K45+'三池港 (2)'!K45+'御蔵島港 (2)'!K45+'神湊港 (2)'!K45+'八重根港 (2)'!K45+'青ヶ島港 (2)'!K45+'二見港 (2)'!K45+'沖港 (2)'!K45</f>
        <v>1261</v>
      </c>
      <c r="L45" s="265">
        <f>'元町港  (2)'!L45+'岡田港 (2)'!L45+'波浮港 (2)'!L45+'利島港 (2)'!L45+'新島港 (2)'!L45+'野伏港 '!L45+'式根島港 (2)'!L45+'神津島港 (2)'!L45+'三池港 (2)'!L45+'御蔵島港 (2)'!L45+'神湊港 (2)'!L45+'八重根港 (2)'!L45+'青ヶ島港 (2)'!L45+'二見港 (2)'!L45+'沖港 (2)'!L45</f>
        <v>354</v>
      </c>
      <c r="M45" s="265">
        <f>'元町港  (2)'!M45+'岡田港 (2)'!M45+'波浮港 (2)'!M45+'利島港 (2)'!M45+'新島港 (2)'!M45+'野伏港 '!M45+'式根島港 (2)'!M45+'神津島港 (2)'!M45+'三池港 (2)'!M45+'御蔵島港 (2)'!M45+'神湊港 (2)'!M45+'八重根港 (2)'!M45+'青ヶ島港 (2)'!M45+'二見港 (2)'!M45+'沖港 (2)'!M45</f>
        <v>907</v>
      </c>
    </row>
    <row r="46" spans="1:13" ht="9" customHeight="1" x14ac:dyDescent="0.15">
      <c r="A46" s="346" t="s">
        <v>18</v>
      </c>
      <c r="B46" s="347"/>
      <c r="C46" s="125">
        <v>61</v>
      </c>
      <c r="D46" s="265">
        <f>'元町港  (2)'!D46+'岡田港 (2)'!D46+'波浮港 (2)'!D46+'利島港 (2)'!D46+'新島港 (2)'!D46+'野伏港 '!D46+'式根島港 (2)'!D46+'神津島港 (2)'!D46+'三池港 (2)'!D46+'御蔵島港 (2)'!D46+'神湊港 (2)'!D46+'八重根港 (2)'!D46+'青ヶ島港 (2)'!D46+'二見港 (2)'!D46+'沖港 (2)'!D46</f>
        <v>0</v>
      </c>
      <c r="E46" s="265">
        <f>'元町港  (2)'!E46+'岡田港 (2)'!E46+'波浮港 (2)'!E46+'利島港 (2)'!E46+'新島港 (2)'!E46+'野伏港 '!E46+'式根島港 (2)'!E46+'神津島港 (2)'!E46+'三池港 (2)'!E46+'御蔵島港 (2)'!E46+'神湊港 (2)'!E46+'八重根港 (2)'!E46+'青ヶ島港 (2)'!E46+'二見港 (2)'!E46+'沖港 (2)'!E46</f>
        <v>0</v>
      </c>
      <c r="F46" s="265">
        <f>'元町港  (2)'!F46+'岡田港 (2)'!F46+'波浮港 (2)'!F46+'利島港 (2)'!F46+'新島港 (2)'!F46+'野伏港 '!F46+'式根島港 (2)'!F46+'神津島港 (2)'!F46+'三池港 (2)'!F46+'御蔵島港 (2)'!F46+'神湊港 (2)'!F46+'八重根港 (2)'!F46+'青ヶ島港 (2)'!F46+'二見港 (2)'!F46+'沖港 (2)'!F46</f>
        <v>0</v>
      </c>
      <c r="G46" s="139"/>
      <c r="H46" s="255" t="s">
        <v>51</v>
      </c>
      <c r="I46" s="256"/>
      <c r="J46" s="125">
        <v>323</v>
      </c>
      <c r="K46" s="265">
        <f>'元町港  (2)'!K46+'岡田港 (2)'!K46+'波浮港 (2)'!K46+'利島港 (2)'!K46+'新島港 (2)'!K46+'野伏港 '!K46+'式根島港 (2)'!K46+'神津島港 (2)'!K46+'三池港 (2)'!K46+'御蔵島港 (2)'!K46+'神湊港 (2)'!K46+'八重根港 (2)'!K46+'青ヶ島港 (2)'!K46+'二見港 (2)'!K46+'沖港 (2)'!K46</f>
        <v>5968</v>
      </c>
      <c r="L46" s="265">
        <f>'元町港  (2)'!L46+'岡田港 (2)'!L46+'波浮港 (2)'!L46+'利島港 (2)'!L46+'新島港 (2)'!L46+'野伏港 '!L46+'式根島港 (2)'!L46+'神津島港 (2)'!L46+'三池港 (2)'!L46+'御蔵島港 (2)'!L46+'神湊港 (2)'!L46+'八重根港 (2)'!L46+'青ヶ島港 (2)'!L46+'二見港 (2)'!L46+'沖港 (2)'!L46</f>
        <v>31</v>
      </c>
      <c r="M46" s="265">
        <f>'元町港  (2)'!M46+'岡田港 (2)'!M46+'波浮港 (2)'!M46+'利島港 (2)'!M46+'新島港 (2)'!M46+'野伏港 '!M46+'式根島港 (2)'!M46+'神津島港 (2)'!M46+'三池港 (2)'!M46+'御蔵島港 (2)'!M46+'神湊港 (2)'!M46+'八重根港 (2)'!M46+'青ヶ島港 (2)'!M46+'二見港 (2)'!M46+'沖港 (2)'!M46</f>
        <v>5937</v>
      </c>
    </row>
    <row r="47" spans="1:13" ht="9" customHeight="1" x14ac:dyDescent="0.15">
      <c r="A47" s="331" t="s">
        <v>90</v>
      </c>
      <c r="B47" s="332"/>
      <c r="C47" s="125">
        <v>71</v>
      </c>
      <c r="D47" s="265">
        <f>'元町港  (2)'!D47+'岡田港 (2)'!D47+'波浮港 (2)'!D47+'利島港 (2)'!D47+'新島港 (2)'!D47+'野伏港 '!D47+'式根島港 (2)'!D47+'神津島港 (2)'!D47+'三池港 (2)'!D47+'御蔵島港 (2)'!D47+'神湊港 (2)'!D47+'八重根港 (2)'!D47+'青ヶ島港 (2)'!D47+'二見港 (2)'!D47+'沖港 (2)'!D47</f>
        <v>11381</v>
      </c>
      <c r="E47" s="265">
        <f>'元町港  (2)'!E47+'岡田港 (2)'!E47+'波浮港 (2)'!E47+'利島港 (2)'!E47+'新島港 (2)'!E47+'野伏港 '!E47+'式根島港 (2)'!E47+'神津島港 (2)'!E47+'三池港 (2)'!E47+'御蔵島港 (2)'!E47+'神湊港 (2)'!E47+'八重根港 (2)'!E47+'青ヶ島港 (2)'!E47+'二見港 (2)'!E47+'沖港 (2)'!E47</f>
        <v>530</v>
      </c>
      <c r="F47" s="265">
        <f>'元町港  (2)'!F47+'岡田港 (2)'!F47+'波浮港 (2)'!F47+'利島港 (2)'!F47+'新島港 (2)'!F47+'野伏港 '!F47+'式根島港 (2)'!F47+'神津島港 (2)'!F47+'三池港 (2)'!F47+'御蔵島港 (2)'!F47+'神湊港 (2)'!F47+'八重根港 (2)'!F47+'青ヶ島港 (2)'!F47+'二見港 (2)'!F47+'沖港 (2)'!F47</f>
        <v>10851</v>
      </c>
      <c r="G47" s="139"/>
      <c r="H47" s="255" t="s">
        <v>49</v>
      </c>
      <c r="I47" s="256"/>
      <c r="J47" s="125">
        <v>324</v>
      </c>
      <c r="K47" s="265">
        <f>'元町港  (2)'!K47+'岡田港 (2)'!K47+'波浮港 (2)'!K47+'利島港 (2)'!K47+'新島港 (2)'!K47+'野伏港 '!K47+'式根島港 (2)'!K47+'神津島港 (2)'!K47+'三池港 (2)'!K47+'御蔵島港 (2)'!K47+'神湊港 (2)'!K47+'八重根港 (2)'!K47+'青ヶ島港 (2)'!K47+'二見港 (2)'!K47+'沖港 (2)'!K47</f>
        <v>303</v>
      </c>
      <c r="L47" s="265">
        <f>'元町港  (2)'!L47+'岡田港 (2)'!L47+'波浮港 (2)'!L47+'利島港 (2)'!L47+'新島港 (2)'!L47+'野伏港 '!L47+'式根島港 (2)'!L47+'神津島港 (2)'!L47+'三池港 (2)'!L47+'御蔵島港 (2)'!L47+'神湊港 (2)'!L47+'八重根港 (2)'!L47+'青ヶ島港 (2)'!L47+'二見港 (2)'!L47+'沖港 (2)'!L47</f>
        <v>1</v>
      </c>
      <c r="M47" s="265">
        <f>'元町港  (2)'!M47+'岡田港 (2)'!M47+'波浮港 (2)'!M47+'利島港 (2)'!M47+'新島港 (2)'!M47+'野伏港 '!M47+'式根島港 (2)'!M47+'神津島港 (2)'!M47+'三池港 (2)'!M47+'御蔵島港 (2)'!M47+'神湊港 (2)'!M47+'八重根港 (2)'!M47+'青ヶ島港 (2)'!M47+'二見港 (2)'!M47+'沖港 (2)'!M47</f>
        <v>302</v>
      </c>
    </row>
    <row r="48" spans="1:13" ht="9" customHeight="1" x14ac:dyDescent="0.15">
      <c r="A48" s="335" t="s">
        <v>98</v>
      </c>
      <c r="B48" s="336"/>
      <c r="C48" s="259">
        <v>81</v>
      </c>
      <c r="D48" s="265">
        <f>'元町港  (2)'!D48+'岡田港 (2)'!D48+'波浮港 (2)'!D48+'利島港 (2)'!D48+'新島港 (2)'!D48+'野伏港 '!D48+'式根島港 (2)'!D48+'神津島港 (2)'!D48+'三池港 (2)'!D48+'御蔵島港 (2)'!D48+'神湊港 (2)'!D48+'八重根港 (2)'!D48+'青ヶ島港 (2)'!D48+'二見港 (2)'!D48+'沖港 (2)'!D48</f>
        <v>18031</v>
      </c>
      <c r="E48" s="265">
        <f>'元町港  (2)'!E48+'岡田港 (2)'!E48+'波浮港 (2)'!E48+'利島港 (2)'!E48+'新島港 (2)'!E48+'野伏港 '!E48+'式根島港 (2)'!E48+'神津島港 (2)'!E48+'三池港 (2)'!E48+'御蔵島港 (2)'!E48+'神湊港 (2)'!E48+'八重根港 (2)'!E48+'青ヶ島港 (2)'!E48+'二見港 (2)'!E48+'沖港 (2)'!E48</f>
        <v>6255</v>
      </c>
      <c r="F48" s="265">
        <f>'元町港  (2)'!F48+'岡田港 (2)'!F48+'波浮港 (2)'!F48+'利島港 (2)'!F48+'新島港 (2)'!F48+'野伏港 '!F48+'式根島港 (2)'!F48+'神津島港 (2)'!F48+'三池港 (2)'!F48+'御蔵島港 (2)'!F48+'神湊港 (2)'!F48+'八重根港 (2)'!F48+'青ヶ島港 (2)'!F48+'二見港 (2)'!F48+'沖港 (2)'!F48</f>
        <v>11776</v>
      </c>
      <c r="G48" s="139"/>
      <c r="H48" s="338" t="s">
        <v>243</v>
      </c>
      <c r="I48" s="345"/>
      <c r="J48" s="125">
        <v>331</v>
      </c>
      <c r="K48" s="265">
        <f>'元町港  (2)'!K48+'岡田港 (2)'!K48+'波浮港 (2)'!K48+'利島港 (2)'!K48+'新島港 (2)'!K48+'野伏港 '!K48+'式根島港 (2)'!K48+'神津島港 (2)'!K48+'三池港 (2)'!K48+'御蔵島港 (2)'!K48+'神湊港 (2)'!K48+'八重根港 (2)'!K48+'青ヶ島港 (2)'!K48+'二見港 (2)'!K48+'沖港 (2)'!K48</f>
        <v>0</v>
      </c>
      <c r="L48" s="265">
        <f>'元町港  (2)'!L48+'岡田港 (2)'!L48+'波浮港 (2)'!L48+'利島港 (2)'!L48+'新島港 (2)'!L48+'野伏港 '!L48+'式根島港 (2)'!L48+'神津島港 (2)'!L48+'三池港 (2)'!L48+'御蔵島港 (2)'!L48+'神湊港 (2)'!L48+'八重根港 (2)'!L48+'青ヶ島港 (2)'!L48+'二見港 (2)'!L48+'沖港 (2)'!L48</f>
        <v>0</v>
      </c>
      <c r="M48" s="265">
        <f>'元町港  (2)'!M48+'岡田港 (2)'!M48+'波浮港 (2)'!M48+'利島港 (2)'!M48+'新島港 (2)'!M48+'野伏港 '!M48+'式根島港 (2)'!M48+'神津島港 (2)'!M48+'三池港 (2)'!M48+'御蔵島港 (2)'!M48+'神湊港 (2)'!M48+'八重根港 (2)'!M48+'青ヶ島港 (2)'!M48+'二見港 (2)'!M48+'沖港 (2)'!M48</f>
        <v>0</v>
      </c>
    </row>
    <row r="49" spans="1:13" ht="9" customHeight="1" x14ac:dyDescent="0.15">
      <c r="A49" s="338" t="s">
        <v>19</v>
      </c>
      <c r="B49" s="344"/>
      <c r="C49" s="125"/>
      <c r="D49" s="265">
        <f>'元町港  (2)'!D49+'岡田港 (2)'!D49+'波浮港 (2)'!D49+'利島港 (2)'!D49+'新島港 (2)'!D49+'野伏港 '!D49+'式根島港 (2)'!D49+'神津島港 (2)'!D49+'三池港 (2)'!D49+'御蔵島港 (2)'!D49+'神湊港 (2)'!D49+'八重根港 (2)'!D49+'青ヶ島港 (2)'!D49+'二見港 (2)'!D49+'沖港 (2)'!D49</f>
        <v>18914</v>
      </c>
      <c r="E49" s="265">
        <f>'元町港  (2)'!E49+'岡田港 (2)'!E49+'波浮港 (2)'!E49+'利島港 (2)'!E49+'新島港 (2)'!E49+'野伏港 '!E49+'式根島港 (2)'!E49+'神津島港 (2)'!E49+'三池港 (2)'!E49+'御蔵島港 (2)'!E49+'神湊港 (2)'!E49+'八重根港 (2)'!E49+'青ヶ島港 (2)'!E49+'二見港 (2)'!E49+'沖港 (2)'!E49</f>
        <v>4164</v>
      </c>
      <c r="F49" s="265">
        <f>'元町港  (2)'!F49+'岡田港 (2)'!F49+'波浮港 (2)'!F49+'利島港 (2)'!F49+'新島港 (2)'!F49+'野伏港 '!F49+'式根島港 (2)'!F49+'神津島港 (2)'!F49+'三池港 (2)'!F49+'御蔵島港 (2)'!F49+'神湊港 (2)'!F49+'八重根港 (2)'!F49+'青ヶ島港 (2)'!F49+'二見港 (2)'!F49+'沖港 (2)'!F49</f>
        <v>14750</v>
      </c>
      <c r="G49" s="139"/>
      <c r="H49" s="255" t="s">
        <v>216</v>
      </c>
      <c r="I49" s="256"/>
      <c r="J49" s="125">
        <v>341</v>
      </c>
      <c r="K49" s="265">
        <f>'元町港  (2)'!K49+'岡田港 (2)'!K49+'波浮港 (2)'!K49+'利島港 (2)'!K49+'新島港 (2)'!K49+'野伏港 '!K49+'式根島港 (2)'!K49+'神津島港 (2)'!K49+'三池港 (2)'!K49+'御蔵島港 (2)'!K49+'神湊港 (2)'!K49+'八重根港 (2)'!K49+'青ヶ島港 (2)'!K49+'二見港 (2)'!K49+'沖港 (2)'!K49</f>
        <v>0</v>
      </c>
      <c r="L49" s="265">
        <f>'元町港  (2)'!L49+'岡田港 (2)'!L49+'波浮港 (2)'!L49+'利島港 (2)'!L49+'新島港 (2)'!L49+'野伏港 '!L49+'式根島港 (2)'!L49+'神津島港 (2)'!L49+'三池港 (2)'!L49+'御蔵島港 (2)'!L49+'神湊港 (2)'!L49+'八重根港 (2)'!L49+'青ヶ島港 (2)'!L49+'二見港 (2)'!L49+'沖港 (2)'!L49</f>
        <v>0</v>
      </c>
      <c r="M49" s="265">
        <f>'元町港  (2)'!M49+'岡田港 (2)'!M49+'波浮港 (2)'!M49+'利島港 (2)'!M49+'新島港 (2)'!M49+'野伏港 '!M49+'式根島港 (2)'!M49+'神津島港 (2)'!M49+'三池港 (2)'!M49+'御蔵島港 (2)'!M49+'神湊港 (2)'!M49+'八重根港 (2)'!M49+'青ヶ島港 (2)'!M49+'二見港 (2)'!M49+'沖港 (2)'!M49</f>
        <v>0</v>
      </c>
    </row>
    <row r="50" spans="1:13" ht="9" customHeight="1" x14ac:dyDescent="0.15">
      <c r="A50" s="338" t="s">
        <v>20</v>
      </c>
      <c r="B50" s="344"/>
      <c r="C50" s="125">
        <v>91</v>
      </c>
      <c r="D50" s="265">
        <f>'元町港  (2)'!D50+'岡田港 (2)'!D50+'波浮港 (2)'!D50+'利島港 (2)'!D50+'新島港 (2)'!D50+'野伏港 '!D50+'式根島港 (2)'!D50+'神津島港 (2)'!D50+'三池港 (2)'!D50+'御蔵島港 (2)'!D50+'神湊港 (2)'!D50+'八重根港 (2)'!D50+'青ヶ島港 (2)'!D50+'二見港 (2)'!D50+'沖港 (2)'!D50</f>
        <v>40</v>
      </c>
      <c r="E50" s="265">
        <f>'元町港  (2)'!E50+'岡田港 (2)'!E50+'波浮港 (2)'!E50+'利島港 (2)'!E50+'新島港 (2)'!E50+'野伏港 '!E50+'式根島港 (2)'!E50+'神津島港 (2)'!E50+'三池港 (2)'!E50+'御蔵島港 (2)'!E50+'神湊港 (2)'!E50+'八重根港 (2)'!E50+'青ヶ島港 (2)'!E50+'二見港 (2)'!E50+'沖港 (2)'!E50</f>
        <v>12</v>
      </c>
      <c r="F50" s="265">
        <f>'元町港  (2)'!F50+'岡田港 (2)'!F50+'波浮港 (2)'!F50+'利島港 (2)'!F50+'新島港 (2)'!F50+'野伏港 '!F50+'式根島港 (2)'!F50+'神津島港 (2)'!F50+'三池港 (2)'!F50+'御蔵島港 (2)'!F50+'神湊港 (2)'!F50+'八重根港 (2)'!F50+'青ヶ島港 (2)'!F50+'二見港 (2)'!F50+'沖港 (2)'!F50</f>
        <v>28</v>
      </c>
      <c r="G50" s="139"/>
      <c r="H50" s="338" t="s">
        <v>52</v>
      </c>
      <c r="I50" s="339"/>
      <c r="J50" s="125">
        <v>351</v>
      </c>
      <c r="K50" s="265">
        <f>'元町港  (2)'!K50+'岡田港 (2)'!K50+'波浮港 (2)'!K50+'利島港 (2)'!K50+'新島港 (2)'!K50+'野伏港 '!K50+'式根島港 (2)'!K50+'神津島港 (2)'!K50+'三池港 (2)'!K50+'御蔵島港 (2)'!K50+'神湊港 (2)'!K50+'八重根港 (2)'!K50+'青ヶ島港 (2)'!K50+'二見港 (2)'!K50+'沖港 (2)'!K50</f>
        <v>174</v>
      </c>
      <c r="L50" s="265">
        <f>'元町港  (2)'!L50+'岡田港 (2)'!L50+'波浮港 (2)'!L50+'利島港 (2)'!L50+'新島港 (2)'!L50+'野伏港 '!L50+'式根島港 (2)'!L50+'神津島港 (2)'!L50+'三池港 (2)'!L50+'御蔵島港 (2)'!L50+'神湊港 (2)'!L50+'八重根港 (2)'!L50+'青ヶ島港 (2)'!L50+'二見港 (2)'!L50+'沖港 (2)'!L50</f>
        <v>1</v>
      </c>
      <c r="M50" s="265">
        <f>'元町港  (2)'!M50+'岡田港 (2)'!M50+'波浮港 (2)'!M50+'利島港 (2)'!M50+'新島港 (2)'!M50+'野伏港 '!M50+'式根島港 (2)'!M50+'神津島港 (2)'!M50+'三池港 (2)'!M50+'御蔵島港 (2)'!M50+'神湊港 (2)'!M50+'八重根港 (2)'!M50+'青ヶ島港 (2)'!M50+'二見港 (2)'!M50+'沖港 (2)'!M50</f>
        <v>173</v>
      </c>
    </row>
    <row r="51" spans="1:13" ht="9" customHeight="1" x14ac:dyDescent="0.15">
      <c r="A51" s="338" t="s">
        <v>21</v>
      </c>
      <c r="B51" s="344"/>
      <c r="C51" s="125">
        <v>92</v>
      </c>
      <c r="D51" s="265">
        <f>'元町港  (2)'!D51+'岡田港 (2)'!D51+'波浮港 (2)'!D51+'利島港 (2)'!D51+'新島港 (2)'!D51+'野伏港 '!D51+'式根島港 (2)'!D51+'神津島港 (2)'!D51+'三池港 (2)'!D51+'御蔵島港 (2)'!D51+'神湊港 (2)'!D51+'八重根港 (2)'!D51+'青ヶ島港 (2)'!D51+'二見港 (2)'!D51+'沖港 (2)'!D51</f>
        <v>15975</v>
      </c>
      <c r="E51" s="265">
        <f>'元町港  (2)'!E51+'岡田港 (2)'!E51+'波浮港 (2)'!E51+'利島港 (2)'!E51+'新島港 (2)'!E51+'野伏港 '!E51+'式根島港 (2)'!E51+'神津島港 (2)'!E51+'三池港 (2)'!E51+'御蔵島港 (2)'!E51+'神湊港 (2)'!E51+'八重根港 (2)'!E51+'青ヶ島港 (2)'!E51+'二見港 (2)'!E51+'沖港 (2)'!E51</f>
        <v>1475</v>
      </c>
      <c r="F51" s="265">
        <f>'元町港  (2)'!F51+'岡田港 (2)'!F51+'波浮港 (2)'!F51+'利島港 (2)'!F51+'新島港 (2)'!F51+'野伏港 '!F51+'式根島港 (2)'!F51+'神津島港 (2)'!F51+'三池港 (2)'!F51+'御蔵島港 (2)'!F51+'神湊港 (2)'!F51+'八重根港 (2)'!F51+'青ヶ島港 (2)'!F51+'二見港 (2)'!F51+'沖港 (2)'!F51</f>
        <v>14500</v>
      </c>
      <c r="G51" s="139"/>
      <c r="H51" s="338" t="s">
        <v>53</v>
      </c>
      <c r="I51" s="339"/>
      <c r="J51" s="125">
        <v>361</v>
      </c>
      <c r="K51" s="265">
        <f>'元町港  (2)'!K51+'岡田港 (2)'!K51+'波浮港 (2)'!K51+'利島港 (2)'!K51+'新島港 (2)'!K51+'野伏港 '!K51+'式根島港 (2)'!K51+'神津島港 (2)'!K51+'三池港 (2)'!K51+'御蔵島港 (2)'!K51+'神湊港 (2)'!K51+'八重根港 (2)'!K51+'青ヶ島港 (2)'!K51+'二見港 (2)'!K51+'沖港 (2)'!K51</f>
        <v>168</v>
      </c>
      <c r="L51" s="265">
        <f>'元町港  (2)'!L51+'岡田港 (2)'!L51+'波浮港 (2)'!L51+'利島港 (2)'!L51+'新島港 (2)'!L51+'野伏港 '!L51+'式根島港 (2)'!L51+'神津島港 (2)'!L51+'三池港 (2)'!L51+'御蔵島港 (2)'!L51+'神湊港 (2)'!L51+'八重根港 (2)'!L51+'青ヶ島港 (2)'!L51+'二見港 (2)'!L51+'沖港 (2)'!L51</f>
        <v>2</v>
      </c>
      <c r="M51" s="265">
        <f>'元町港  (2)'!M51+'岡田港 (2)'!M51+'波浮港 (2)'!M51+'利島港 (2)'!M51+'新島港 (2)'!M51+'野伏港 '!M51+'式根島港 (2)'!M51+'神津島港 (2)'!M51+'三池港 (2)'!M51+'御蔵島港 (2)'!M51+'神湊港 (2)'!M51+'八重根港 (2)'!M51+'青ヶ島港 (2)'!M51+'二見港 (2)'!M51+'沖港 (2)'!M51</f>
        <v>166</v>
      </c>
    </row>
    <row r="52" spans="1:13" s="139" customFormat="1" ht="18" customHeight="1" x14ac:dyDescent="0.15">
      <c r="A52" s="338" t="s">
        <v>22</v>
      </c>
      <c r="B52" s="339"/>
      <c r="C52" s="125">
        <v>101</v>
      </c>
      <c r="D52" s="265">
        <f>'元町港  (2)'!D52+'岡田港 (2)'!D52+'波浮港 (2)'!D52+'利島港 (2)'!D52+'新島港 (2)'!D52+'野伏港 '!D52+'式根島港 (2)'!D52+'神津島港 (2)'!D52+'三池港 (2)'!D52+'御蔵島港 (2)'!D52+'神湊港 (2)'!D52+'八重根港 (2)'!D52+'青ヶ島港 (2)'!D52+'二見港 (2)'!D52+'沖港 (2)'!D52</f>
        <v>0</v>
      </c>
      <c r="E52" s="265">
        <f>'元町港  (2)'!E52+'岡田港 (2)'!E52+'波浮港 (2)'!E52+'利島港 (2)'!E52+'新島港 (2)'!E52+'野伏港 '!E52+'式根島港 (2)'!E52+'神津島港 (2)'!E52+'三池港 (2)'!E52+'御蔵島港 (2)'!E52+'神湊港 (2)'!E52+'八重根港 (2)'!E52+'青ヶ島港 (2)'!E52+'二見港 (2)'!E52+'沖港 (2)'!E52</f>
        <v>0</v>
      </c>
      <c r="F52" s="265">
        <f>'元町港  (2)'!F52+'岡田港 (2)'!F52+'波浮港 (2)'!F52+'利島港 (2)'!F52+'新島港 (2)'!F52+'野伏港 '!F52+'式根島港 (2)'!F52+'神津島港 (2)'!F52+'三池港 (2)'!F52+'御蔵島港 (2)'!F52+'神湊港 (2)'!F52+'八重根港 (2)'!F52+'青ヶ島港 (2)'!F52+'二見港 (2)'!F52+'沖港 (2)'!F52</f>
        <v>0</v>
      </c>
      <c r="H52" s="335" t="s">
        <v>101</v>
      </c>
      <c r="I52" s="336"/>
      <c r="J52" s="259">
        <v>371</v>
      </c>
      <c r="K52" s="265">
        <f>'元町港  (2)'!K52+'岡田港 (2)'!K52+'波浮港 (2)'!K52+'利島港 (2)'!K52+'新島港 (2)'!K52+'野伏港 '!K52+'式根島港 (2)'!K52+'神津島港 (2)'!K52+'三池港 (2)'!K52+'御蔵島港 (2)'!K52+'神湊港 (2)'!K52+'八重根港 (2)'!K52+'青ヶ島港 (2)'!K52+'二見港 (2)'!K52+'沖港 (2)'!K52</f>
        <v>1414</v>
      </c>
      <c r="L52" s="265">
        <f>'元町港  (2)'!L52+'岡田港 (2)'!L52+'波浮港 (2)'!L52+'利島港 (2)'!L52+'新島港 (2)'!L52+'野伏港 '!L52+'式根島港 (2)'!L52+'神津島港 (2)'!L52+'三池港 (2)'!L52+'御蔵島港 (2)'!L52+'神湊港 (2)'!L52+'八重根港 (2)'!L52+'青ヶ島港 (2)'!L52+'二見港 (2)'!L52+'沖港 (2)'!L52</f>
        <v>152</v>
      </c>
      <c r="M52" s="265">
        <f>'元町港  (2)'!M52+'岡田港 (2)'!M52+'波浮港 (2)'!M52+'利島港 (2)'!M52+'新島港 (2)'!M52+'野伏港 '!M52+'式根島港 (2)'!M52+'神津島港 (2)'!M52+'三池港 (2)'!M52+'御蔵島港 (2)'!M52+'神湊港 (2)'!M52+'八重根港 (2)'!M52+'青ヶ島港 (2)'!M52+'二見港 (2)'!M52+'沖港 (2)'!M52</f>
        <v>1262</v>
      </c>
    </row>
    <row r="53" spans="1:13" ht="9" customHeight="1" x14ac:dyDescent="0.15">
      <c r="A53" s="255" t="s">
        <v>23</v>
      </c>
      <c r="B53" s="256"/>
      <c r="C53" s="125">
        <v>111</v>
      </c>
      <c r="D53" s="265">
        <f>'元町港  (2)'!D53+'岡田港 (2)'!D53+'波浮港 (2)'!D53+'利島港 (2)'!D53+'新島港 (2)'!D53+'野伏港 '!D53+'式根島港 (2)'!D53+'神津島港 (2)'!D53+'三池港 (2)'!D53+'御蔵島港 (2)'!D53+'神湊港 (2)'!D53+'八重根港 (2)'!D53+'青ヶ島港 (2)'!D53+'二見港 (2)'!D53+'沖港 (2)'!D53</f>
        <v>1322</v>
      </c>
      <c r="E53" s="265">
        <f>'元町港  (2)'!E53+'岡田港 (2)'!E53+'波浮港 (2)'!E53+'利島港 (2)'!E53+'新島港 (2)'!E53+'野伏港 '!E53+'式根島港 (2)'!E53+'神津島港 (2)'!E53+'三池港 (2)'!E53+'御蔵島港 (2)'!E53+'神湊港 (2)'!E53+'八重根港 (2)'!E53+'青ヶ島港 (2)'!E53+'二見港 (2)'!E53+'沖港 (2)'!E53</f>
        <v>1310</v>
      </c>
      <c r="F53" s="265">
        <f>'元町港  (2)'!F53+'岡田港 (2)'!F53+'波浮港 (2)'!F53+'利島港 (2)'!F53+'新島港 (2)'!F53+'野伏港 '!F53+'式根島港 (2)'!F53+'神津島港 (2)'!F53+'三池港 (2)'!F53+'御蔵島港 (2)'!F53+'神湊港 (2)'!F53+'八重根港 (2)'!F53+'青ヶ島港 (2)'!F53+'二見港 (2)'!F53+'沖港 (2)'!F53</f>
        <v>12</v>
      </c>
      <c r="G53" s="139"/>
      <c r="H53" s="331" t="s">
        <v>54</v>
      </c>
      <c r="I53" s="332"/>
      <c r="J53" s="125"/>
      <c r="K53" s="265">
        <f>'元町港  (2)'!K53+'岡田港 (2)'!K53+'波浮港 (2)'!K53+'利島港 (2)'!K53+'新島港 (2)'!K53+'野伏港 '!K53+'式根島港 (2)'!K53+'神津島港 (2)'!K53+'三池港 (2)'!K53+'御蔵島港 (2)'!K53+'神湊港 (2)'!K53+'八重根港 (2)'!K53+'青ヶ島港 (2)'!K53+'二見港 (2)'!K53+'沖港 (2)'!K53</f>
        <v>11268</v>
      </c>
      <c r="L53" s="265">
        <f>'元町港  (2)'!L53+'岡田港 (2)'!L53+'波浮港 (2)'!L53+'利島港 (2)'!L53+'新島港 (2)'!L53+'野伏港 '!L53+'式根島港 (2)'!L53+'神津島港 (2)'!L53+'三池港 (2)'!L53+'御蔵島港 (2)'!L53+'神湊港 (2)'!L53+'八重根港 (2)'!L53+'青ヶ島港 (2)'!L53+'二見港 (2)'!L53+'沖港 (2)'!L53</f>
        <v>1099</v>
      </c>
      <c r="M53" s="265">
        <f>'元町港  (2)'!M53+'岡田港 (2)'!M53+'波浮港 (2)'!M53+'利島港 (2)'!M53+'新島港 (2)'!M53+'野伏港 '!M53+'式根島港 (2)'!M53+'神津島港 (2)'!M53+'三池港 (2)'!M53+'御蔵島港 (2)'!M53+'神湊港 (2)'!M53+'八重根港 (2)'!M53+'青ヶ島港 (2)'!M53+'二見港 (2)'!M53+'沖港 (2)'!M53</f>
        <v>10169</v>
      </c>
    </row>
    <row r="54" spans="1:13" ht="9" customHeight="1" x14ac:dyDescent="0.15">
      <c r="A54" s="331" t="s">
        <v>93</v>
      </c>
      <c r="B54" s="332"/>
      <c r="C54" s="125">
        <v>112</v>
      </c>
      <c r="D54" s="265">
        <f>'元町港  (2)'!D54+'岡田港 (2)'!D54+'波浮港 (2)'!D54+'利島港 (2)'!D54+'新島港 (2)'!D54+'野伏港 '!D54+'式根島港 (2)'!D54+'神津島港 (2)'!D54+'三池港 (2)'!D54+'御蔵島港 (2)'!D54+'神湊港 (2)'!D54+'八重根港 (2)'!D54+'青ヶ島港 (2)'!D54+'二見港 (2)'!D54+'沖港 (2)'!D54</f>
        <v>1573</v>
      </c>
      <c r="E54" s="265">
        <f>'元町港  (2)'!E54+'岡田港 (2)'!E54+'波浮港 (2)'!E54+'利島港 (2)'!E54+'新島港 (2)'!E54+'野伏港 '!E54+'式根島港 (2)'!E54+'神津島港 (2)'!E54+'三池港 (2)'!E54+'御蔵島港 (2)'!E54+'神湊港 (2)'!E54+'八重根港 (2)'!E54+'青ヶ島港 (2)'!E54+'二見港 (2)'!E54+'沖港 (2)'!E54</f>
        <v>1367</v>
      </c>
      <c r="F54" s="265">
        <f>'元町港  (2)'!F54+'岡田港 (2)'!F54+'波浮港 (2)'!F54+'利島港 (2)'!F54+'新島港 (2)'!F54+'野伏港 '!F54+'式根島港 (2)'!F54+'神津島港 (2)'!F54+'三池港 (2)'!F54+'御蔵島港 (2)'!F54+'神湊港 (2)'!F54+'八重根港 (2)'!F54+'青ヶ島港 (2)'!F54+'二見港 (2)'!F54+'沖港 (2)'!F54</f>
        <v>206</v>
      </c>
      <c r="G54" s="139"/>
      <c r="H54" s="338" t="s">
        <v>80</v>
      </c>
      <c r="I54" s="339"/>
      <c r="J54" s="125">
        <v>381</v>
      </c>
      <c r="K54" s="265">
        <f>'元町港  (2)'!K54+'岡田港 (2)'!K54+'波浮港 (2)'!K54+'利島港 (2)'!K54+'新島港 (2)'!K54+'野伏港 '!K54+'式根島港 (2)'!K54+'神津島港 (2)'!K54+'三池港 (2)'!K54+'御蔵島港 (2)'!K54+'神湊港 (2)'!K54+'八重根港 (2)'!K54+'青ヶ島港 (2)'!K54+'二見港 (2)'!K54+'沖港 (2)'!K54</f>
        <v>5</v>
      </c>
      <c r="L54" s="265">
        <f>'元町港  (2)'!L54+'岡田港 (2)'!L54+'波浮港 (2)'!L54+'利島港 (2)'!L54+'新島港 (2)'!L54+'野伏港 '!L54+'式根島港 (2)'!L54+'神津島港 (2)'!L54+'三池港 (2)'!L54+'御蔵島港 (2)'!L54+'神湊港 (2)'!L54+'八重根港 (2)'!L54+'青ヶ島港 (2)'!L54+'二見港 (2)'!L54+'沖港 (2)'!L54</f>
        <v>0</v>
      </c>
      <c r="M54" s="265">
        <f>'元町港  (2)'!M54+'岡田港 (2)'!M54+'波浮港 (2)'!M54+'利島港 (2)'!M54+'新島港 (2)'!M54+'野伏港 '!M54+'式根島港 (2)'!M54+'神津島港 (2)'!M54+'三池港 (2)'!M54+'御蔵島港 (2)'!M54+'神湊港 (2)'!M54+'八重根港 (2)'!M54+'青ヶ島港 (2)'!M54+'二見港 (2)'!M54+'沖港 (2)'!M54</f>
        <v>5</v>
      </c>
    </row>
    <row r="55" spans="1:13" ht="9" customHeight="1" x14ac:dyDescent="0.15">
      <c r="A55" s="338" t="s">
        <v>24</v>
      </c>
      <c r="B55" s="344"/>
      <c r="C55" s="125">
        <v>121</v>
      </c>
      <c r="D55" s="265">
        <f>'元町港  (2)'!D55+'岡田港 (2)'!D55+'波浮港 (2)'!D55+'利島港 (2)'!D55+'新島港 (2)'!D55+'野伏港 '!D55+'式根島港 (2)'!D55+'神津島港 (2)'!D55+'三池港 (2)'!D55+'御蔵島港 (2)'!D55+'神湊港 (2)'!D55+'八重根港 (2)'!D55+'青ヶ島港 (2)'!D55+'二見港 (2)'!D55+'沖港 (2)'!D55</f>
        <v>4</v>
      </c>
      <c r="E55" s="265">
        <f>'元町港  (2)'!E55+'岡田港 (2)'!E55+'波浮港 (2)'!E55+'利島港 (2)'!E55+'新島港 (2)'!E55+'野伏港 '!E55+'式根島港 (2)'!E55+'神津島港 (2)'!E55+'三池港 (2)'!E55+'御蔵島港 (2)'!E55+'神湊港 (2)'!E55+'八重根港 (2)'!E55+'青ヶ島港 (2)'!E55+'二見港 (2)'!E55+'沖港 (2)'!E55</f>
        <v>0</v>
      </c>
      <c r="F55" s="265">
        <f>'元町港  (2)'!F55+'岡田港 (2)'!F55+'波浮港 (2)'!F55+'利島港 (2)'!F55+'新島港 (2)'!F55+'野伏港 '!F55+'式根島港 (2)'!F55+'神津島港 (2)'!F55+'三池港 (2)'!F55+'御蔵島港 (2)'!F55+'神湊港 (2)'!F55+'八重根港 (2)'!F55+'青ヶ島港 (2)'!F55+'二見港 (2)'!F55+'沖港 (2)'!F55</f>
        <v>4</v>
      </c>
      <c r="G55" s="139"/>
      <c r="H55" s="255" t="s">
        <v>55</v>
      </c>
      <c r="I55" s="256"/>
      <c r="J55" s="125">
        <v>391</v>
      </c>
      <c r="K55" s="265">
        <f>'元町港  (2)'!K55+'岡田港 (2)'!K55+'波浮港 (2)'!K55+'利島港 (2)'!K55+'新島港 (2)'!K55+'野伏港 '!K55+'式根島港 (2)'!K55+'神津島港 (2)'!K55+'三池港 (2)'!K55+'御蔵島港 (2)'!K55+'神湊港 (2)'!K55+'八重根港 (2)'!K55+'青ヶ島港 (2)'!K55+'二見港 (2)'!K55+'沖港 (2)'!K55</f>
        <v>0</v>
      </c>
      <c r="L55" s="265">
        <f>'元町港  (2)'!L55+'岡田港 (2)'!L55+'波浮港 (2)'!L55+'利島港 (2)'!L55+'新島港 (2)'!L55+'野伏港 '!L55+'式根島港 (2)'!L55+'神津島港 (2)'!L55+'三池港 (2)'!L55+'御蔵島港 (2)'!L55+'神湊港 (2)'!L55+'八重根港 (2)'!L55+'青ヶ島港 (2)'!L55+'二見港 (2)'!L55+'沖港 (2)'!L55</f>
        <v>0</v>
      </c>
      <c r="M55" s="265">
        <f>'元町港  (2)'!M55+'岡田港 (2)'!M55+'波浮港 (2)'!M55+'利島港 (2)'!M55+'新島港 (2)'!M55+'野伏港 '!M55+'式根島港 (2)'!M55+'神津島港 (2)'!M55+'三池港 (2)'!M55+'御蔵島港 (2)'!M55+'神湊港 (2)'!M55+'八重根港 (2)'!M55+'青ヶ島港 (2)'!M55+'二見港 (2)'!M55+'沖港 (2)'!M55</f>
        <v>0</v>
      </c>
    </row>
    <row r="56" spans="1:13" ht="9" customHeight="1" x14ac:dyDescent="0.15">
      <c r="A56" s="331" t="s">
        <v>25</v>
      </c>
      <c r="B56" s="332"/>
      <c r="C56" s="125"/>
      <c r="D56" s="265">
        <f>'元町港  (2)'!D56+'岡田港 (2)'!D56+'波浮港 (2)'!D56+'利島港 (2)'!D56+'新島港 (2)'!D56+'野伏港 '!D56+'式根島港 (2)'!D56+'神津島港 (2)'!D56+'三池港 (2)'!D56+'御蔵島港 (2)'!D56+'神湊港 (2)'!D56+'八重根港 (2)'!D56+'青ヶ島港 (2)'!D56+'二見港 (2)'!D56+'沖港 (2)'!D56</f>
        <v>207674</v>
      </c>
      <c r="E56" s="265">
        <f>'元町港  (2)'!E56+'岡田港 (2)'!E56+'波浮港 (2)'!E56+'利島港 (2)'!E56+'新島港 (2)'!E56+'野伏港 '!E56+'式根島港 (2)'!E56+'神津島港 (2)'!E56+'三池港 (2)'!E56+'御蔵島港 (2)'!E56+'神湊港 (2)'!E56+'八重根港 (2)'!E56+'青ヶ島港 (2)'!E56+'二見港 (2)'!E56+'沖港 (2)'!E56</f>
        <v>2146</v>
      </c>
      <c r="F56" s="265">
        <f>'元町港  (2)'!F56+'岡田港 (2)'!F56+'波浮港 (2)'!F56+'利島港 (2)'!F56+'新島港 (2)'!F56+'野伏港 '!F56+'式根島港 (2)'!F56+'神津島港 (2)'!F56+'三池港 (2)'!F56+'御蔵島港 (2)'!F56+'神湊港 (2)'!F56+'八重根港 (2)'!F56+'青ヶ島港 (2)'!F56+'二見港 (2)'!F56+'沖港 (2)'!F56</f>
        <v>205528</v>
      </c>
      <c r="G56" s="139"/>
      <c r="H56" s="335" t="s">
        <v>91</v>
      </c>
      <c r="I56" s="336"/>
      <c r="J56" s="259">
        <v>401</v>
      </c>
      <c r="K56" s="265">
        <f>'元町港  (2)'!K56+'岡田港 (2)'!K56+'波浮港 (2)'!K56+'利島港 (2)'!K56+'新島港 (2)'!K56+'野伏港 '!K56+'式根島港 (2)'!K56+'神津島港 (2)'!K56+'三池港 (2)'!K56+'御蔵島港 (2)'!K56+'神湊港 (2)'!K56+'八重根港 (2)'!K56+'青ヶ島港 (2)'!K56+'二見港 (2)'!K56+'沖港 (2)'!K56</f>
        <v>7</v>
      </c>
      <c r="L56" s="265">
        <f>'元町港  (2)'!L56+'岡田港 (2)'!L56+'波浮港 (2)'!L56+'利島港 (2)'!L56+'新島港 (2)'!L56+'野伏港 '!L56+'式根島港 (2)'!L56+'神津島港 (2)'!L56+'三池港 (2)'!L56+'御蔵島港 (2)'!L56+'神湊港 (2)'!L56+'八重根港 (2)'!L56+'青ヶ島港 (2)'!L56+'二見港 (2)'!L56+'沖港 (2)'!L56</f>
        <v>1</v>
      </c>
      <c r="M56" s="265">
        <f>'元町港  (2)'!M56+'岡田港 (2)'!M56+'波浮港 (2)'!M56+'利島港 (2)'!M56+'新島港 (2)'!M56+'野伏港 '!M56+'式根島港 (2)'!M56+'神津島港 (2)'!M56+'三池港 (2)'!M56+'御蔵島港 (2)'!M56+'神湊港 (2)'!M56+'八重根港 (2)'!M56+'青ヶ島港 (2)'!M56+'二見港 (2)'!M56+'沖港 (2)'!M56</f>
        <v>6</v>
      </c>
    </row>
    <row r="57" spans="1:13" ht="9" customHeight="1" x14ac:dyDescent="0.15">
      <c r="A57" s="331" t="s">
        <v>26</v>
      </c>
      <c r="B57" s="332"/>
      <c r="C57" s="125">
        <v>131</v>
      </c>
      <c r="D57" s="265">
        <f>'元町港  (2)'!D57+'岡田港 (2)'!D57+'波浮港 (2)'!D57+'利島港 (2)'!D57+'新島港 (2)'!D57+'野伏港 '!D57+'式根島港 (2)'!D57+'神津島港 (2)'!D57+'三池港 (2)'!D57+'御蔵島港 (2)'!D57+'神湊港 (2)'!D57+'八重根港 (2)'!D57+'青ヶ島港 (2)'!D57+'二見港 (2)'!D57+'沖港 (2)'!D57</f>
        <v>0</v>
      </c>
      <c r="E57" s="265">
        <f>'元町港  (2)'!E57+'岡田港 (2)'!E57+'波浮港 (2)'!E57+'利島港 (2)'!E57+'新島港 (2)'!E57+'野伏港 '!E57+'式根島港 (2)'!E57+'神津島港 (2)'!E57+'三池港 (2)'!E57+'御蔵島港 (2)'!E57+'神湊港 (2)'!E57+'八重根港 (2)'!E57+'青ヶ島港 (2)'!E57+'二見港 (2)'!E57+'沖港 (2)'!E57</f>
        <v>0</v>
      </c>
      <c r="F57" s="265">
        <f>'元町港  (2)'!F57+'岡田港 (2)'!F57+'波浮港 (2)'!F57+'利島港 (2)'!F57+'新島港 (2)'!F57+'野伏港 '!F57+'式根島港 (2)'!F57+'神津島港 (2)'!F57+'三池港 (2)'!F57+'御蔵島港 (2)'!F57+'神湊港 (2)'!F57+'八重根港 (2)'!F57+'青ヶ島港 (2)'!F57+'二見港 (2)'!F57+'沖港 (2)'!F57</f>
        <v>0</v>
      </c>
      <c r="G57" s="139"/>
      <c r="H57" s="331" t="s">
        <v>56</v>
      </c>
      <c r="I57" s="332"/>
      <c r="J57" s="125">
        <v>411</v>
      </c>
      <c r="K57" s="265">
        <f>'元町港  (2)'!K57+'岡田港 (2)'!K57+'波浮港 (2)'!K57+'利島港 (2)'!K57+'新島港 (2)'!K57+'野伏港 '!K57+'式根島港 (2)'!K57+'神津島港 (2)'!K57+'三池港 (2)'!K57+'御蔵島港 (2)'!K57+'神湊港 (2)'!K57+'八重根港 (2)'!K57+'青ヶ島港 (2)'!K57+'二見港 (2)'!K57+'沖港 (2)'!K57</f>
        <v>31</v>
      </c>
      <c r="L57" s="265">
        <f>'元町港  (2)'!L57+'岡田港 (2)'!L57+'波浮港 (2)'!L57+'利島港 (2)'!L57+'新島港 (2)'!L57+'野伏港 '!L57+'式根島港 (2)'!L57+'神津島港 (2)'!L57+'三池港 (2)'!L57+'御蔵島港 (2)'!L57+'神湊港 (2)'!L57+'八重根港 (2)'!L57+'青ヶ島港 (2)'!L57+'二見港 (2)'!L57+'沖港 (2)'!L57</f>
        <v>24</v>
      </c>
      <c r="M57" s="265">
        <f>'元町港  (2)'!M57+'岡田港 (2)'!M57+'波浮港 (2)'!M57+'利島港 (2)'!M57+'新島港 (2)'!M57+'野伏港 '!M57+'式根島港 (2)'!M57+'神津島港 (2)'!M57+'三池港 (2)'!M57+'御蔵島港 (2)'!M57+'神湊港 (2)'!M57+'八重根港 (2)'!M57+'青ヶ島港 (2)'!M57+'二見港 (2)'!M57+'沖港 (2)'!M57</f>
        <v>7</v>
      </c>
    </row>
    <row r="58" spans="1:13" ht="9" customHeight="1" x14ac:dyDescent="0.15">
      <c r="A58" s="331" t="s">
        <v>27</v>
      </c>
      <c r="B58" s="332"/>
      <c r="C58" s="125">
        <v>141</v>
      </c>
      <c r="D58" s="265">
        <f>'元町港  (2)'!D58+'岡田港 (2)'!D58+'波浮港 (2)'!D58+'利島港 (2)'!D58+'新島港 (2)'!D58+'野伏港 '!D58+'式根島港 (2)'!D58+'神津島港 (2)'!D58+'三池港 (2)'!D58+'御蔵島港 (2)'!D58+'神湊港 (2)'!D58+'八重根港 (2)'!D58+'青ヶ島港 (2)'!D58+'二見港 (2)'!D58+'沖港 (2)'!D58</f>
        <v>0</v>
      </c>
      <c r="E58" s="265">
        <f>'元町港  (2)'!E58+'岡田港 (2)'!E58+'波浮港 (2)'!E58+'利島港 (2)'!E58+'新島港 (2)'!E58+'野伏港 '!E58+'式根島港 (2)'!E58+'神津島港 (2)'!E58+'三池港 (2)'!E58+'御蔵島港 (2)'!E58+'神湊港 (2)'!E58+'八重根港 (2)'!E58+'青ヶ島港 (2)'!E58+'二見港 (2)'!E58+'沖港 (2)'!E58</f>
        <v>0</v>
      </c>
      <c r="F58" s="265">
        <f>'元町港  (2)'!F58+'岡田港 (2)'!F58+'波浮港 (2)'!F58+'利島港 (2)'!F58+'新島港 (2)'!F58+'野伏港 '!F58+'式根島港 (2)'!F58+'神津島港 (2)'!F58+'三池港 (2)'!F58+'御蔵島港 (2)'!F58+'神湊港 (2)'!F58+'八重根港 (2)'!F58+'青ヶ島港 (2)'!F58+'二見港 (2)'!F58+'沖港 (2)'!F58</f>
        <v>0</v>
      </c>
      <c r="G58" s="139"/>
      <c r="H58" s="335" t="s">
        <v>217</v>
      </c>
      <c r="I58" s="336"/>
      <c r="J58" s="259">
        <v>421</v>
      </c>
      <c r="K58" s="265">
        <f>'元町港  (2)'!K58+'岡田港 (2)'!K58+'波浮港 (2)'!K58+'利島港 (2)'!K58+'新島港 (2)'!K58+'野伏港 '!K58+'式根島港 (2)'!K58+'神津島港 (2)'!K58+'三池港 (2)'!K58+'御蔵島港 (2)'!K58+'神湊港 (2)'!K58+'八重根港 (2)'!K58+'青ヶ島港 (2)'!K58+'二見港 (2)'!K58+'沖港 (2)'!K58</f>
        <v>1904</v>
      </c>
      <c r="L58" s="265">
        <f>'元町港  (2)'!L58+'岡田港 (2)'!L58+'波浮港 (2)'!L58+'利島港 (2)'!L58+'新島港 (2)'!L58+'野伏港 '!L58+'式根島港 (2)'!L58+'神津島港 (2)'!L58+'三池港 (2)'!L58+'御蔵島港 (2)'!L58+'神湊港 (2)'!L58+'八重根港 (2)'!L58+'青ヶ島港 (2)'!L58+'二見港 (2)'!L58+'沖港 (2)'!L58</f>
        <v>121</v>
      </c>
      <c r="M58" s="265">
        <f>'元町港  (2)'!M58+'岡田港 (2)'!M58+'波浮港 (2)'!M58+'利島港 (2)'!M58+'新島港 (2)'!M58+'野伏港 '!M58+'式根島港 (2)'!M58+'神津島港 (2)'!M58+'三池港 (2)'!M58+'御蔵島港 (2)'!M58+'神湊港 (2)'!M58+'八重根港 (2)'!M58+'青ヶ島港 (2)'!M58+'二見港 (2)'!M58+'沖港 (2)'!M58</f>
        <v>1783</v>
      </c>
    </row>
    <row r="59" spans="1:13" ht="9" customHeight="1" x14ac:dyDescent="0.15">
      <c r="A59" s="331" t="s">
        <v>83</v>
      </c>
      <c r="B59" s="332"/>
      <c r="C59" s="125">
        <v>151</v>
      </c>
      <c r="D59" s="265">
        <f>'元町港  (2)'!D59+'岡田港 (2)'!D59+'波浮港 (2)'!D59+'利島港 (2)'!D59+'新島港 (2)'!D59+'野伏港 '!D59+'式根島港 (2)'!D59+'神津島港 (2)'!D59+'三池港 (2)'!D59+'御蔵島港 (2)'!D59+'神湊港 (2)'!D59+'八重根港 (2)'!D59+'青ヶ島港 (2)'!D59+'二見港 (2)'!D59+'沖港 (2)'!D59</f>
        <v>0</v>
      </c>
      <c r="E59" s="265">
        <f>'元町港  (2)'!E59+'岡田港 (2)'!E59+'波浮港 (2)'!E59+'利島港 (2)'!E59+'新島港 (2)'!E59+'野伏港 '!E59+'式根島港 (2)'!E59+'神津島港 (2)'!E59+'三池港 (2)'!E59+'御蔵島港 (2)'!E59+'神湊港 (2)'!E59+'八重根港 (2)'!E59+'青ヶ島港 (2)'!E59+'二見港 (2)'!E59+'沖港 (2)'!E59</f>
        <v>0</v>
      </c>
      <c r="F59" s="265">
        <f>'元町港  (2)'!F59+'岡田港 (2)'!F59+'波浮港 (2)'!F59+'利島港 (2)'!F59+'新島港 (2)'!F59+'野伏港 '!F59+'式根島港 (2)'!F59+'神津島港 (2)'!F59+'三池港 (2)'!F59+'御蔵島港 (2)'!F59+'神湊港 (2)'!F59+'八重根港 (2)'!F59+'青ヶ島港 (2)'!F59+'二見港 (2)'!F59+'沖港 (2)'!F59</f>
        <v>0</v>
      </c>
      <c r="G59" s="139"/>
      <c r="H59" s="331" t="s">
        <v>57</v>
      </c>
      <c r="I59" s="332"/>
      <c r="J59" s="125">
        <v>422</v>
      </c>
      <c r="K59" s="265">
        <f>'元町港  (2)'!K59+'岡田港 (2)'!K59+'波浮港 (2)'!K59+'利島港 (2)'!K59+'新島港 (2)'!K59+'野伏港 '!K59+'式根島港 (2)'!K59+'神津島港 (2)'!K59+'三池港 (2)'!K59+'御蔵島港 (2)'!K59+'神湊港 (2)'!K59+'八重根港 (2)'!K59+'青ヶ島港 (2)'!K59+'二見港 (2)'!K59+'沖港 (2)'!K59</f>
        <v>5691</v>
      </c>
      <c r="L59" s="265">
        <f>'元町港  (2)'!L59+'岡田港 (2)'!L59+'波浮港 (2)'!L59+'利島港 (2)'!L59+'新島港 (2)'!L59+'野伏港 '!L59+'式根島港 (2)'!L59+'神津島港 (2)'!L59+'三池港 (2)'!L59+'御蔵島港 (2)'!L59+'神湊港 (2)'!L59+'八重根港 (2)'!L59+'青ヶ島港 (2)'!L59+'二見港 (2)'!L59+'沖港 (2)'!L59</f>
        <v>319</v>
      </c>
      <c r="M59" s="265">
        <f>'元町港  (2)'!M59+'岡田港 (2)'!M59+'波浮港 (2)'!M59+'利島港 (2)'!M59+'新島港 (2)'!M59+'野伏港 '!M59+'式根島港 (2)'!M59+'神津島港 (2)'!M59+'三池港 (2)'!M59+'御蔵島港 (2)'!M59+'神湊港 (2)'!M59+'八重根港 (2)'!M59+'青ヶ島港 (2)'!M59+'二見港 (2)'!M59+'沖港 (2)'!M59</f>
        <v>5372</v>
      </c>
    </row>
    <row r="60" spans="1:13" ht="9" customHeight="1" x14ac:dyDescent="0.15">
      <c r="A60" s="338" t="s">
        <v>84</v>
      </c>
      <c r="B60" s="339"/>
      <c r="C60" s="125">
        <v>161</v>
      </c>
      <c r="D60" s="265">
        <f>'元町港  (2)'!D60+'岡田港 (2)'!D60+'波浮港 (2)'!D60+'利島港 (2)'!D60+'新島港 (2)'!D60+'野伏港 '!D60+'式根島港 (2)'!D60+'神津島港 (2)'!D60+'三池港 (2)'!D60+'御蔵島港 (2)'!D60+'神湊港 (2)'!D60+'八重根港 (2)'!D60+'青ヶ島港 (2)'!D60+'二見港 (2)'!D60+'沖港 (2)'!D60</f>
        <v>203793</v>
      </c>
      <c r="E60" s="265">
        <f>'元町港  (2)'!E60+'岡田港 (2)'!E60+'波浮港 (2)'!E60+'利島港 (2)'!E60+'新島港 (2)'!E60+'野伏港 '!E60+'式根島港 (2)'!E60+'神津島港 (2)'!E60+'三池港 (2)'!E60+'御蔵島港 (2)'!E60+'神湊港 (2)'!E60+'八重根港 (2)'!E60+'青ヶ島港 (2)'!E60+'二見港 (2)'!E60+'沖港 (2)'!E60</f>
        <v>1456</v>
      </c>
      <c r="F60" s="265">
        <f>'元町港  (2)'!F60+'岡田港 (2)'!F60+'波浮港 (2)'!F60+'利島港 (2)'!F60+'新島港 (2)'!F60+'野伏港 '!F60+'式根島港 (2)'!F60+'神津島港 (2)'!F60+'三池港 (2)'!F60+'御蔵島港 (2)'!F60+'神湊港 (2)'!F60+'八重根港 (2)'!F60+'青ヶ島港 (2)'!F60+'二見港 (2)'!F60+'沖港 (2)'!F60</f>
        <v>202337</v>
      </c>
      <c r="G60" s="139"/>
      <c r="H60" s="331" t="s">
        <v>58</v>
      </c>
      <c r="I60" s="332"/>
      <c r="J60" s="125">
        <v>423</v>
      </c>
      <c r="K60" s="265">
        <f>'元町港  (2)'!K60+'岡田港 (2)'!K60+'波浮港 (2)'!K60+'利島港 (2)'!K60+'新島港 (2)'!K60+'野伏港 '!K60+'式根島港 (2)'!K60+'神津島港 (2)'!K60+'三池港 (2)'!K60+'御蔵島港 (2)'!K60+'神湊港 (2)'!K60+'八重根港 (2)'!K60+'青ヶ島港 (2)'!K60+'二見港 (2)'!K60+'沖港 (2)'!K60</f>
        <v>574</v>
      </c>
      <c r="L60" s="265">
        <f>'元町港  (2)'!L60+'岡田港 (2)'!L60+'波浮港 (2)'!L60+'利島港 (2)'!L60+'新島港 (2)'!L60+'野伏港 '!L60+'式根島港 (2)'!L60+'神津島港 (2)'!L60+'三池港 (2)'!L60+'御蔵島港 (2)'!L60+'神湊港 (2)'!L60+'八重根港 (2)'!L60+'青ヶ島港 (2)'!L60+'二見港 (2)'!L60+'沖港 (2)'!L60</f>
        <v>314</v>
      </c>
      <c r="M60" s="265">
        <f>'元町港  (2)'!M60+'岡田港 (2)'!M60+'波浮港 (2)'!M60+'利島港 (2)'!M60+'新島港 (2)'!M60+'野伏港 '!M60+'式根島港 (2)'!M60+'神津島港 (2)'!M60+'三池港 (2)'!M60+'御蔵島港 (2)'!M60+'神湊港 (2)'!M60+'八重根港 (2)'!M60+'青ヶ島港 (2)'!M60+'二見港 (2)'!M60+'沖港 (2)'!M60</f>
        <v>260</v>
      </c>
    </row>
    <row r="61" spans="1:13" ht="9" customHeight="1" x14ac:dyDescent="0.15">
      <c r="A61" s="331" t="s">
        <v>28</v>
      </c>
      <c r="B61" s="332"/>
      <c r="C61" s="125">
        <v>162</v>
      </c>
      <c r="D61" s="265">
        <f>'元町港  (2)'!D61+'岡田港 (2)'!D61+'波浮港 (2)'!D61+'利島港 (2)'!D61+'新島港 (2)'!D61+'野伏港 '!D61+'式根島港 (2)'!D61+'神津島港 (2)'!D61+'三池港 (2)'!D61+'御蔵島港 (2)'!D61+'神湊港 (2)'!D61+'八重根港 (2)'!D61+'青ヶ島港 (2)'!D61+'二見港 (2)'!D61+'沖港 (2)'!D61</f>
        <v>3481</v>
      </c>
      <c r="E61" s="265">
        <f>'元町港  (2)'!E61+'岡田港 (2)'!E61+'波浮港 (2)'!E61+'利島港 (2)'!E61+'新島港 (2)'!E61+'野伏港 '!E61+'式根島港 (2)'!E61+'神津島港 (2)'!E61+'三池港 (2)'!E61+'御蔵島港 (2)'!E61+'神湊港 (2)'!E61+'八重根港 (2)'!E61+'青ヶ島港 (2)'!E61+'二見港 (2)'!E61+'沖港 (2)'!E61</f>
        <v>690</v>
      </c>
      <c r="F61" s="265">
        <f>'元町港  (2)'!F61+'岡田港 (2)'!F61+'波浮港 (2)'!F61+'利島港 (2)'!F61+'新島港 (2)'!F61+'野伏港 '!F61+'式根島港 (2)'!F61+'神津島港 (2)'!F61+'三池港 (2)'!F61+'御蔵島港 (2)'!F61+'神湊港 (2)'!F61+'八重根港 (2)'!F61+'青ヶ島港 (2)'!F61+'二見港 (2)'!F61+'沖港 (2)'!F61</f>
        <v>2791</v>
      </c>
      <c r="G61" s="139"/>
      <c r="H61" s="331" t="s">
        <v>244</v>
      </c>
      <c r="I61" s="332"/>
      <c r="J61" s="125">
        <v>424</v>
      </c>
      <c r="K61" s="265">
        <f>'元町港  (2)'!K61+'岡田港 (2)'!K61+'波浮港 (2)'!K61+'利島港 (2)'!K61+'新島港 (2)'!K61+'野伏港 '!K61+'式根島港 (2)'!K61+'神津島港 (2)'!K61+'三池港 (2)'!K61+'御蔵島港 (2)'!K61+'神湊港 (2)'!K61+'八重根港 (2)'!K61+'青ヶ島港 (2)'!K61+'二見港 (2)'!K61+'沖港 (2)'!K61</f>
        <v>19</v>
      </c>
      <c r="L61" s="265">
        <f>'元町港  (2)'!L61+'岡田港 (2)'!L61+'波浮港 (2)'!L61+'利島港 (2)'!L61+'新島港 (2)'!L61+'野伏港 '!L61+'式根島港 (2)'!L61+'神津島港 (2)'!L61+'三池港 (2)'!L61+'御蔵島港 (2)'!L61+'神湊港 (2)'!L61+'八重根港 (2)'!L61+'青ヶ島港 (2)'!L61+'二見港 (2)'!L61+'沖港 (2)'!L61</f>
        <v>0</v>
      </c>
      <c r="M61" s="265">
        <f>'元町港  (2)'!M61+'岡田港 (2)'!M61+'波浮港 (2)'!M61+'利島港 (2)'!M61+'新島港 (2)'!M61+'野伏港 '!M61+'式根島港 (2)'!M61+'神津島港 (2)'!M61+'三池港 (2)'!M61+'御蔵島港 (2)'!M61+'神湊港 (2)'!M61+'八重根港 (2)'!M61+'青ヶ島港 (2)'!M61+'二見港 (2)'!M61+'沖港 (2)'!M61</f>
        <v>19</v>
      </c>
    </row>
    <row r="62" spans="1:13" ht="9" customHeight="1" x14ac:dyDescent="0.15">
      <c r="A62" s="331" t="s">
        <v>29</v>
      </c>
      <c r="B62" s="332"/>
      <c r="C62" s="125">
        <v>171</v>
      </c>
      <c r="D62" s="265">
        <f>'元町港  (2)'!D62+'岡田港 (2)'!D62+'波浮港 (2)'!D62+'利島港 (2)'!D62+'新島港 (2)'!D62+'野伏港 '!D62+'式根島港 (2)'!D62+'神津島港 (2)'!D62+'三池港 (2)'!D62+'御蔵島港 (2)'!D62+'神湊港 (2)'!D62+'八重根港 (2)'!D62+'青ヶ島港 (2)'!D62+'二見港 (2)'!D62+'沖港 (2)'!D62</f>
        <v>0</v>
      </c>
      <c r="E62" s="265">
        <f>'元町港  (2)'!E62+'岡田港 (2)'!E62+'波浮港 (2)'!E62+'利島港 (2)'!E62+'新島港 (2)'!E62+'野伏港 '!E62+'式根島港 (2)'!E62+'神津島港 (2)'!E62+'三池港 (2)'!E62+'御蔵島港 (2)'!E62+'神湊港 (2)'!E62+'八重根港 (2)'!E62+'青ヶ島港 (2)'!E62+'二見港 (2)'!E62+'沖港 (2)'!E62</f>
        <v>0</v>
      </c>
      <c r="F62" s="265">
        <f>'元町港  (2)'!F62+'岡田港 (2)'!F62+'波浮港 (2)'!F62+'利島港 (2)'!F62+'新島港 (2)'!F62+'野伏港 '!F62+'式根島港 (2)'!F62+'神津島港 (2)'!F62+'三池港 (2)'!F62+'御蔵島港 (2)'!F62+'神湊港 (2)'!F62+'八重根港 (2)'!F62+'青ヶ島港 (2)'!F62+'二見港 (2)'!F62+'沖港 (2)'!F62</f>
        <v>0</v>
      </c>
      <c r="G62" s="139"/>
      <c r="H62" s="331" t="s">
        <v>87</v>
      </c>
      <c r="I62" s="332"/>
      <c r="J62" s="125">
        <v>425</v>
      </c>
      <c r="K62" s="265">
        <f>'元町港  (2)'!K62+'岡田港 (2)'!K62+'波浮港 (2)'!K62+'利島港 (2)'!K62+'新島港 (2)'!K62+'野伏港 '!K62+'式根島港 (2)'!K62+'神津島港 (2)'!K62+'三池港 (2)'!K62+'御蔵島港 (2)'!K62+'神湊港 (2)'!K62+'八重根港 (2)'!K62+'青ヶ島港 (2)'!K62+'二見港 (2)'!K62+'沖港 (2)'!K62</f>
        <v>3037</v>
      </c>
      <c r="L62" s="265">
        <f>'元町港  (2)'!L62+'岡田港 (2)'!L62+'波浮港 (2)'!L62+'利島港 (2)'!L62+'新島港 (2)'!L62+'野伏港 '!L62+'式根島港 (2)'!L62+'神津島港 (2)'!L62+'三池港 (2)'!L62+'御蔵島港 (2)'!L62+'神湊港 (2)'!L62+'八重根港 (2)'!L62+'青ヶ島港 (2)'!L62+'二見港 (2)'!L62+'沖港 (2)'!L62</f>
        <v>320</v>
      </c>
      <c r="M62" s="265">
        <f>'元町港  (2)'!M62+'岡田港 (2)'!M62+'波浮港 (2)'!M62+'利島港 (2)'!M62+'新島港 (2)'!M62+'野伏港 '!M62+'式根島港 (2)'!M62+'神津島港 (2)'!M62+'三池港 (2)'!M62+'御蔵島港 (2)'!M62+'神湊港 (2)'!M62+'八重根港 (2)'!M62+'青ヶ島港 (2)'!M62+'二見港 (2)'!M62+'沖港 (2)'!M62</f>
        <v>2717</v>
      </c>
    </row>
    <row r="63" spans="1:13" ht="9" customHeight="1" x14ac:dyDescent="0.15">
      <c r="A63" s="338" t="s">
        <v>30</v>
      </c>
      <c r="B63" s="339"/>
      <c r="C63" s="125">
        <v>181</v>
      </c>
      <c r="D63" s="265">
        <f>'元町港  (2)'!D63+'岡田港 (2)'!D63+'波浮港 (2)'!D63+'利島港 (2)'!D63+'新島港 (2)'!D63+'野伏港 '!D63+'式根島港 (2)'!D63+'神津島港 (2)'!D63+'三池港 (2)'!D63+'御蔵島港 (2)'!D63+'神湊港 (2)'!D63+'八重根港 (2)'!D63+'青ヶ島港 (2)'!D63+'二見港 (2)'!D63+'沖港 (2)'!D63</f>
        <v>0</v>
      </c>
      <c r="E63" s="265">
        <f>'元町港  (2)'!E63+'岡田港 (2)'!E63+'波浮港 (2)'!E63+'利島港 (2)'!E63+'新島港 (2)'!E63+'野伏港 '!E63+'式根島港 (2)'!E63+'神津島港 (2)'!E63+'三池港 (2)'!E63+'御蔵島港 (2)'!E63+'神湊港 (2)'!E63+'八重根港 (2)'!E63+'青ヶ島港 (2)'!E63+'二見港 (2)'!E63+'沖港 (2)'!E63</f>
        <v>0</v>
      </c>
      <c r="F63" s="265">
        <f>'元町港  (2)'!F63+'岡田港 (2)'!F63+'波浮港 (2)'!F63+'利島港 (2)'!F63+'新島港 (2)'!F63+'野伏港 '!F63+'式根島港 (2)'!F63+'神津島港 (2)'!F63+'三池港 (2)'!F63+'御蔵島港 (2)'!F63+'神湊港 (2)'!F63+'八重根港 (2)'!F63+'青ヶ島港 (2)'!F63+'二見港 (2)'!F63+'沖港 (2)'!F63</f>
        <v>0</v>
      </c>
      <c r="G63" s="139"/>
      <c r="H63" s="331" t="s">
        <v>59</v>
      </c>
      <c r="I63" s="332"/>
      <c r="J63" s="125"/>
      <c r="K63" s="265">
        <f>'元町港  (2)'!K63+'岡田港 (2)'!K63+'波浮港 (2)'!K63+'利島港 (2)'!K63+'新島港 (2)'!K63+'野伏港 '!K63+'式根島港 (2)'!K63+'神津島港 (2)'!K63+'三池港 (2)'!K63+'御蔵島港 (2)'!K63+'神湊港 (2)'!K63+'八重根港 (2)'!K63+'青ヶ島港 (2)'!K63+'二見港 (2)'!K63+'沖港 (2)'!K63</f>
        <v>22941</v>
      </c>
      <c r="L63" s="265">
        <f>'元町港  (2)'!L63+'岡田港 (2)'!L63+'波浮港 (2)'!L63+'利島港 (2)'!L63+'新島港 (2)'!L63+'野伏港 '!L63+'式根島港 (2)'!L63+'神津島港 (2)'!L63+'三池港 (2)'!L63+'御蔵島港 (2)'!L63+'神湊港 (2)'!L63+'八重根港 (2)'!L63+'青ヶ島港 (2)'!L63+'二見港 (2)'!L63+'沖港 (2)'!L63</f>
        <v>5382</v>
      </c>
      <c r="M63" s="265">
        <f>'元町港  (2)'!M63+'岡田港 (2)'!M63+'波浮港 (2)'!M63+'利島港 (2)'!M63+'新島港 (2)'!M63+'野伏港 '!M63+'式根島港 (2)'!M63+'神津島港 (2)'!M63+'三池港 (2)'!M63+'御蔵島港 (2)'!M63+'神湊港 (2)'!M63+'八重根港 (2)'!M63+'青ヶ島港 (2)'!M63+'二見港 (2)'!M63+'沖港 (2)'!M63</f>
        <v>17559</v>
      </c>
    </row>
    <row r="64" spans="1:13" ht="9" customHeight="1" x14ac:dyDescent="0.15">
      <c r="A64" s="331" t="s">
        <v>31</v>
      </c>
      <c r="B64" s="332"/>
      <c r="C64" s="125">
        <v>191</v>
      </c>
      <c r="D64" s="265">
        <f>'元町港  (2)'!D64+'岡田港 (2)'!D64+'波浮港 (2)'!D64+'利島港 (2)'!D64+'新島港 (2)'!D64+'野伏港 '!D64+'式根島港 (2)'!D64+'神津島港 (2)'!D64+'三池港 (2)'!D64+'御蔵島港 (2)'!D64+'神湊港 (2)'!D64+'八重根港 (2)'!D64+'青ヶ島港 (2)'!D64+'二見港 (2)'!D64+'沖港 (2)'!D64</f>
        <v>400</v>
      </c>
      <c r="E64" s="265">
        <f>'元町港  (2)'!E64+'岡田港 (2)'!E64+'波浮港 (2)'!E64+'利島港 (2)'!E64+'新島港 (2)'!E64+'野伏港 '!E64+'式根島港 (2)'!E64+'神津島港 (2)'!E64+'三池港 (2)'!E64+'御蔵島港 (2)'!E64+'神湊港 (2)'!E64+'八重根港 (2)'!E64+'青ヶ島港 (2)'!E64+'二見港 (2)'!E64+'沖港 (2)'!E64</f>
        <v>0</v>
      </c>
      <c r="F64" s="265">
        <f>'元町港  (2)'!F64+'岡田港 (2)'!F64+'波浮港 (2)'!F64+'利島港 (2)'!F64+'新島港 (2)'!F64+'野伏港 '!F64+'式根島港 (2)'!F64+'神津島港 (2)'!F64+'三池港 (2)'!F64+'御蔵島港 (2)'!F64+'神湊港 (2)'!F64+'八重根港 (2)'!F64+'青ヶ島港 (2)'!F64+'二見港 (2)'!F64+'沖港 (2)'!F64</f>
        <v>400</v>
      </c>
      <c r="G64" s="139"/>
      <c r="H64" s="331" t="s">
        <v>60</v>
      </c>
      <c r="I64" s="332"/>
      <c r="J64" s="125">
        <v>431</v>
      </c>
      <c r="K64" s="265">
        <f>'元町港  (2)'!K64+'岡田港 (2)'!K64+'波浮港 (2)'!K64+'利島港 (2)'!K64+'新島港 (2)'!K64+'野伏港 '!K64+'式根島港 (2)'!K64+'神津島港 (2)'!K64+'三池港 (2)'!K64+'御蔵島港 (2)'!K64+'神湊港 (2)'!K64+'八重根港 (2)'!K64+'青ヶ島港 (2)'!K64+'二見港 (2)'!K64+'沖港 (2)'!K64</f>
        <v>6</v>
      </c>
      <c r="L64" s="265">
        <f>'元町港  (2)'!L64+'岡田港 (2)'!L64+'波浮港 (2)'!L64+'利島港 (2)'!L64+'新島港 (2)'!L64+'野伏港 '!L64+'式根島港 (2)'!L64+'神津島港 (2)'!L64+'三池港 (2)'!L64+'御蔵島港 (2)'!L64+'神湊港 (2)'!L64+'八重根港 (2)'!L64+'青ヶ島港 (2)'!L64+'二見港 (2)'!L64+'沖港 (2)'!L64</f>
        <v>0</v>
      </c>
      <c r="M64" s="265">
        <f>'元町港  (2)'!M64+'岡田港 (2)'!M64+'波浮港 (2)'!M64+'利島港 (2)'!M64+'新島港 (2)'!M64+'野伏港 '!M64+'式根島港 (2)'!M64+'神津島港 (2)'!M64+'三池港 (2)'!M64+'御蔵島港 (2)'!M64+'神湊港 (2)'!M64+'八重根港 (2)'!M64+'青ヶ島港 (2)'!M64+'二見港 (2)'!M64+'沖港 (2)'!M64</f>
        <v>6</v>
      </c>
    </row>
    <row r="65" spans="1:13" ht="9" customHeight="1" x14ac:dyDescent="0.15">
      <c r="A65" s="331" t="s">
        <v>32</v>
      </c>
      <c r="B65" s="332"/>
      <c r="C65" s="125">
        <v>201</v>
      </c>
      <c r="D65" s="265">
        <f>'元町港  (2)'!D65+'岡田港 (2)'!D65+'波浮港 (2)'!D65+'利島港 (2)'!D65+'新島港 (2)'!D65+'野伏港 '!D65+'式根島港 (2)'!D65+'神津島港 (2)'!D65+'三池港 (2)'!D65+'御蔵島港 (2)'!D65+'神湊港 (2)'!D65+'八重根港 (2)'!D65+'青ヶ島港 (2)'!D65+'二見港 (2)'!D65+'沖港 (2)'!D65</f>
        <v>0</v>
      </c>
      <c r="E65" s="265">
        <f>'元町港  (2)'!E65+'岡田港 (2)'!E65+'波浮港 (2)'!E65+'利島港 (2)'!E65+'新島港 (2)'!E65+'野伏港 '!E65+'式根島港 (2)'!E65+'神津島港 (2)'!E65+'三池港 (2)'!E65+'御蔵島港 (2)'!E65+'神湊港 (2)'!E65+'八重根港 (2)'!E65+'青ヶ島港 (2)'!E65+'二見港 (2)'!E65+'沖港 (2)'!E65</f>
        <v>0</v>
      </c>
      <c r="F65" s="265">
        <f>'元町港  (2)'!F65+'岡田港 (2)'!F65+'波浮港 (2)'!F65+'利島港 (2)'!F65+'新島港 (2)'!F65+'野伏港 '!F65+'式根島港 (2)'!F65+'神津島港 (2)'!F65+'三池港 (2)'!F65+'御蔵島港 (2)'!F65+'神湊港 (2)'!F65+'八重根港 (2)'!F65+'青ヶ島港 (2)'!F65+'二見港 (2)'!F65+'沖港 (2)'!F65</f>
        <v>0</v>
      </c>
      <c r="G65" s="139"/>
      <c r="H65" s="335" t="s">
        <v>218</v>
      </c>
      <c r="I65" s="336"/>
      <c r="J65" s="259">
        <v>441</v>
      </c>
      <c r="K65" s="265">
        <f>'元町港  (2)'!K65+'岡田港 (2)'!K65+'波浮港 (2)'!K65+'利島港 (2)'!K65+'新島港 (2)'!K65+'野伏港 '!K65+'式根島港 (2)'!K65+'神津島港 (2)'!K65+'三池港 (2)'!K65+'御蔵島港 (2)'!K65+'神湊港 (2)'!K65+'八重根港 (2)'!K65+'青ヶ島港 (2)'!K65+'二見港 (2)'!K65+'沖港 (2)'!K65</f>
        <v>27</v>
      </c>
      <c r="L65" s="265">
        <f>'元町港  (2)'!L65+'岡田港 (2)'!L65+'波浮港 (2)'!L65+'利島港 (2)'!L65+'新島港 (2)'!L65+'野伏港 '!L65+'式根島港 (2)'!L65+'神津島港 (2)'!L65+'三池港 (2)'!L65+'御蔵島港 (2)'!L65+'神湊港 (2)'!L65+'八重根港 (2)'!L65+'青ヶ島港 (2)'!L65+'二見港 (2)'!L65+'沖港 (2)'!L65</f>
        <v>0</v>
      </c>
      <c r="M65" s="265">
        <f>'元町港  (2)'!M65+'岡田港 (2)'!M65+'波浮港 (2)'!M65+'利島港 (2)'!M65+'新島港 (2)'!M65+'野伏港 '!M65+'式根島港 (2)'!M65+'神津島港 (2)'!M65+'三池港 (2)'!M65+'御蔵島港 (2)'!M65+'神湊港 (2)'!M65+'八重根港 (2)'!M65+'青ヶ島港 (2)'!M65+'二見港 (2)'!M65+'沖港 (2)'!M65</f>
        <v>27</v>
      </c>
    </row>
    <row r="66" spans="1:13" s="139" customFormat="1" ht="18" customHeight="1" x14ac:dyDescent="0.15">
      <c r="A66" s="255" t="s">
        <v>219</v>
      </c>
      <c r="B66" s="256"/>
      <c r="C66" s="125">
        <v>211</v>
      </c>
      <c r="D66" s="265">
        <f>'元町港  (2)'!D66+'岡田港 (2)'!D66+'波浮港 (2)'!D66+'利島港 (2)'!D66+'新島港 (2)'!D66+'野伏港 '!D66+'式根島港 (2)'!D66+'神津島港 (2)'!D66+'三池港 (2)'!D66+'御蔵島港 (2)'!D66+'神湊港 (2)'!D66+'八重根港 (2)'!D66+'青ヶ島港 (2)'!D66+'二見港 (2)'!D66+'沖港 (2)'!D66</f>
        <v>0</v>
      </c>
      <c r="E66" s="265">
        <f>'元町港  (2)'!E66+'岡田港 (2)'!E66+'波浮港 (2)'!E66+'利島港 (2)'!E66+'新島港 (2)'!E66+'野伏港 '!E66+'式根島港 (2)'!E66+'神津島港 (2)'!E66+'三池港 (2)'!E66+'御蔵島港 (2)'!E66+'神湊港 (2)'!E66+'八重根港 (2)'!E66+'青ヶ島港 (2)'!E66+'二見港 (2)'!E66+'沖港 (2)'!E66</f>
        <v>0</v>
      </c>
      <c r="F66" s="265">
        <f>'元町港  (2)'!F66+'岡田港 (2)'!F66+'波浮港 (2)'!F66+'利島港 (2)'!F66+'新島港 (2)'!F66+'野伏港 '!F66+'式根島港 (2)'!F66+'神津島港 (2)'!F66+'三池港 (2)'!F66+'御蔵島港 (2)'!F66+'神湊港 (2)'!F66+'八重根港 (2)'!F66+'青ヶ島港 (2)'!F66+'二見港 (2)'!F66+'沖港 (2)'!F66</f>
        <v>0</v>
      </c>
      <c r="H66" s="335" t="s">
        <v>249</v>
      </c>
      <c r="I66" s="336"/>
      <c r="J66" s="259">
        <v>442</v>
      </c>
      <c r="K66" s="265">
        <f>'元町港  (2)'!K66+'岡田港 (2)'!K66+'波浮港 (2)'!K66+'利島港 (2)'!K66+'新島港 (2)'!K66+'野伏港 '!K66+'式根島港 (2)'!K66+'神津島港 (2)'!K66+'三池港 (2)'!K66+'御蔵島港 (2)'!K66+'神湊港 (2)'!K66+'八重根港 (2)'!K66+'青ヶ島港 (2)'!K66+'二見港 (2)'!K66+'沖港 (2)'!K66</f>
        <v>47</v>
      </c>
      <c r="L66" s="265">
        <f>'元町港  (2)'!L66+'岡田港 (2)'!L66+'波浮港 (2)'!L66+'利島港 (2)'!L66+'新島港 (2)'!L66+'野伏港 '!L66+'式根島港 (2)'!L66+'神津島港 (2)'!L66+'三池港 (2)'!L66+'御蔵島港 (2)'!L66+'神湊港 (2)'!L66+'八重根港 (2)'!L66+'青ヶ島港 (2)'!L66+'二見港 (2)'!L66+'沖港 (2)'!L66</f>
        <v>3</v>
      </c>
      <c r="M66" s="265">
        <f>'元町港  (2)'!M66+'岡田港 (2)'!M66+'波浮港 (2)'!M66+'利島港 (2)'!M66+'新島港 (2)'!M66+'野伏港 '!M66+'式根島港 (2)'!M66+'神津島港 (2)'!M66+'三池港 (2)'!M66+'御蔵島港 (2)'!M66+'神湊港 (2)'!M66+'八重根港 (2)'!M66+'青ヶ島港 (2)'!M66+'二見港 (2)'!M66+'沖港 (2)'!M66</f>
        <v>44</v>
      </c>
    </row>
    <row r="67" spans="1:13" s="139" customFormat="1" ht="9" customHeight="1" x14ac:dyDescent="0.15">
      <c r="A67" s="255" t="s">
        <v>103</v>
      </c>
      <c r="B67" s="256"/>
      <c r="C67" s="125"/>
      <c r="D67" s="265">
        <f>'元町港  (2)'!D67+'岡田港 (2)'!D67+'波浮港 (2)'!D67+'利島港 (2)'!D67+'新島港 (2)'!D67+'野伏港 '!D67+'式根島港 (2)'!D67+'神津島港 (2)'!D67+'三池港 (2)'!D67+'御蔵島港 (2)'!D67+'神湊港 (2)'!D67+'八重根港 (2)'!D67+'青ヶ島港 (2)'!D67+'二見港 (2)'!D67+'沖港 (2)'!D67</f>
        <v>79819</v>
      </c>
      <c r="E67" s="265">
        <f>'元町港  (2)'!E67+'岡田港 (2)'!E67+'波浮港 (2)'!E67+'利島港 (2)'!E67+'新島港 (2)'!E67+'野伏港 '!E67+'式根島港 (2)'!E67+'神津島港 (2)'!E67+'三池港 (2)'!E67+'御蔵島港 (2)'!E67+'神湊港 (2)'!E67+'八重根港 (2)'!E67+'青ヶ島港 (2)'!E67+'二見港 (2)'!E67+'沖港 (2)'!E67</f>
        <v>24231</v>
      </c>
      <c r="F67" s="265">
        <f>'元町港  (2)'!F67+'岡田港 (2)'!F67+'波浮港 (2)'!F67+'利島港 (2)'!F67+'新島港 (2)'!F67+'野伏港 '!F67+'式根島港 (2)'!F67+'神津島港 (2)'!F67+'三池港 (2)'!F67+'御蔵島港 (2)'!F67+'神湊港 (2)'!F67+'八重根港 (2)'!F67+'青ヶ島港 (2)'!F67+'二見港 (2)'!F67+'沖港 (2)'!F67</f>
        <v>55588</v>
      </c>
      <c r="H67" s="338" t="s">
        <v>61</v>
      </c>
      <c r="I67" s="339"/>
      <c r="J67" s="125">
        <v>443</v>
      </c>
      <c r="K67" s="265">
        <f>'元町港  (2)'!K67+'岡田港 (2)'!K67+'波浮港 (2)'!K67+'利島港 (2)'!K67+'新島港 (2)'!K67+'野伏港 '!K67+'式根島港 (2)'!K67+'神津島港 (2)'!K67+'三池港 (2)'!K67+'御蔵島港 (2)'!K67+'神湊港 (2)'!K67+'八重根港 (2)'!K67+'青ヶ島港 (2)'!K67+'二見港 (2)'!K67+'沖港 (2)'!K67</f>
        <v>334</v>
      </c>
      <c r="L67" s="265">
        <f>'元町港  (2)'!L67+'岡田港 (2)'!L67+'波浮港 (2)'!L67+'利島港 (2)'!L67+'新島港 (2)'!L67+'野伏港 '!L67+'式根島港 (2)'!L67+'神津島港 (2)'!L67+'三池港 (2)'!L67+'御蔵島港 (2)'!L67+'神湊港 (2)'!L67+'八重根港 (2)'!L67+'青ヶ島港 (2)'!L67+'二見港 (2)'!L67+'沖港 (2)'!L67</f>
        <v>1</v>
      </c>
      <c r="M67" s="265">
        <f>'元町港  (2)'!M67+'岡田港 (2)'!M67+'波浮港 (2)'!M67+'利島港 (2)'!M67+'新島港 (2)'!M67+'野伏港 '!M67+'式根島港 (2)'!M67+'神津島港 (2)'!M67+'三池港 (2)'!M67+'御蔵島港 (2)'!M67+'神湊港 (2)'!M67+'八重根港 (2)'!M67+'青ヶ島港 (2)'!M67+'二見港 (2)'!M67+'沖港 (2)'!M67</f>
        <v>333</v>
      </c>
    </row>
    <row r="68" spans="1:13" ht="9" customHeight="1" x14ac:dyDescent="0.15">
      <c r="A68" s="331" t="s">
        <v>33</v>
      </c>
      <c r="B68" s="332"/>
      <c r="C68" s="125">
        <v>221</v>
      </c>
      <c r="D68" s="265">
        <f>'元町港  (2)'!D68+'岡田港 (2)'!D68+'波浮港 (2)'!D68+'利島港 (2)'!D68+'新島港 (2)'!D68+'野伏港 '!D68+'式根島港 (2)'!D68+'神津島港 (2)'!D68+'三池港 (2)'!D68+'御蔵島港 (2)'!D68+'神湊港 (2)'!D68+'八重根港 (2)'!D68+'青ヶ島港 (2)'!D68+'二見港 (2)'!D68+'沖港 (2)'!D68</f>
        <v>0</v>
      </c>
      <c r="E68" s="265">
        <f>'元町港  (2)'!E68+'岡田港 (2)'!E68+'波浮港 (2)'!E68+'利島港 (2)'!E68+'新島港 (2)'!E68+'野伏港 '!E68+'式根島港 (2)'!E68+'神津島港 (2)'!E68+'三池港 (2)'!E68+'御蔵島港 (2)'!E68+'神湊港 (2)'!E68+'八重根港 (2)'!E68+'青ヶ島港 (2)'!E68+'二見港 (2)'!E68+'沖港 (2)'!E68</f>
        <v>0</v>
      </c>
      <c r="F68" s="265">
        <f>'元町港  (2)'!F68+'岡田港 (2)'!F68+'波浮港 (2)'!F68+'利島港 (2)'!F68+'新島港 (2)'!F68+'野伏港 '!F68+'式根島港 (2)'!F68+'神津島港 (2)'!F68+'三池港 (2)'!F68+'御蔵島港 (2)'!F68+'神湊港 (2)'!F68+'八重根港 (2)'!F68+'青ヶ島港 (2)'!F68+'二見港 (2)'!F68+'沖港 (2)'!F68</f>
        <v>0</v>
      </c>
      <c r="G68" s="139"/>
      <c r="H68" s="331" t="s">
        <v>88</v>
      </c>
      <c r="I68" s="332"/>
      <c r="J68" s="125">
        <v>444</v>
      </c>
      <c r="K68" s="265">
        <f>'元町港  (2)'!K68+'岡田港 (2)'!K68+'波浮港 (2)'!K68+'利島港 (2)'!K68+'新島港 (2)'!K68+'野伏港 '!K68+'式根島港 (2)'!K68+'神津島港 (2)'!K68+'三池港 (2)'!K68+'御蔵島港 (2)'!K68+'神湊港 (2)'!K68+'八重根港 (2)'!K68+'青ヶ島港 (2)'!K68+'二見港 (2)'!K68+'沖港 (2)'!K68</f>
        <v>19636</v>
      </c>
      <c r="L68" s="265">
        <f>'元町港  (2)'!L68+'岡田港 (2)'!L68+'波浮港 (2)'!L68+'利島港 (2)'!L68+'新島港 (2)'!L68+'野伏港 '!L68+'式根島港 (2)'!L68+'神津島港 (2)'!L68+'三池港 (2)'!L68+'御蔵島港 (2)'!L68+'神湊港 (2)'!L68+'八重根港 (2)'!L68+'青ヶ島港 (2)'!L68+'二見港 (2)'!L68+'沖港 (2)'!L68</f>
        <v>5004</v>
      </c>
      <c r="M68" s="265">
        <f>'元町港  (2)'!M68+'岡田港 (2)'!M68+'波浮港 (2)'!M68+'利島港 (2)'!M68+'新島港 (2)'!M68+'野伏港 '!M68+'式根島港 (2)'!M68+'神津島港 (2)'!M68+'三池港 (2)'!M68+'御蔵島港 (2)'!M68+'神湊港 (2)'!M68+'八重根港 (2)'!M68+'青ヶ島港 (2)'!M68+'二見港 (2)'!M68+'沖港 (2)'!M68</f>
        <v>14632</v>
      </c>
    </row>
    <row r="69" spans="1:13" ht="9" customHeight="1" x14ac:dyDescent="0.15">
      <c r="A69" s="331" t="s">
        <v>34</v>
      </c>
      <c r="B69" s="332"/>
      <c r="C69" s="125">
        <v>222</v>
      </c>
      <c r="D69" s="265">
        <f>'元町港  (2)'!D69+'岡田港 (2)'!D69+'波浮港 (2)'!D69+'利島港 (2)'!D69+'新島港 (2)'!D69+'野伏港 '!D69+'式根島港 (2)'!D69+'神津島港 (2)'!D69+'三池港 (2)'!D69+'御蔵島港 (2)'!D69+'神湊港 (2)'!D69+'八重根港 (2)'!D69+'青ヶ島港 (2)'!D69+'二見港 (2)'!D69+'沖港 (2)'!D69</f>
        <v>4298</v>
      </c>
      <c r="E69" s="265">
        <f>'元町港  (2)'!E69+'岡田港 (2)'!E69+'波浮港 (2)'!E69+'利島港 (2)'!E69+'新島港 (2)'!E69+'野伏港 '!E69+'式根島港 (2)'!E69+'神津島港 (2)'!E69+'三池港 (2)'!E69+'御蔵島港 (2)'!E69+'神湊港 (2)'!E69+'八重根港 (2)'!E69+'青ヶ島港 (2)'!E69+'二見港 (2)'!E69+'沖港 (2)'!E69</f>
        <v>944</v>
      </c>
      <c r="F69" s="265">
        <f>'元町港  (2)'!F69+'岡田港 (2)'!F69+'波浮港 (2)'!F69+'利島港 (2)'!F69+'新島港 (2)'!F69+'野伏港 '!F69+'式根島港 (2)'!F69+'神津島港 (2)'!F69+'三池港 (2)'!F69+'御蔵島港 (2)'!F69+'神湊港 (2)'!F69+'八重根港 (2)'!F69+'青ヶ島港 (2)'!F69+'二見港 (2)'!F69+'沖港 (2)'!F69</f>
        <v>3354</v>
      </c>
      <c r="G69" s="139"/>
      <c r="H69" s="338" t="s">
        <v>62</v>
      </c>
      <c r="I69" s="339"/>
      <c r="J69" s="125">
        <v>451</v>
      </c>
      <c r="K69" s="265">
        <f>'元町港  (2)'!K69+'岡田港 (2)'!K69+'波浮港 (2)'!K69+'利島港 (2)'!K69+'新島港 (2)'!K69+'野伏港 '!K69+'式根島港 (2)'!K69+'神津島港 (2)'!K69+'三池港 (2)'!K69+'御蔵島港 (2)'!K69+'神湊港 (2)'!K69+'八重根港 (2)'!K69+'青ヶ島港 (2)'!K69+'二見港 (2)'!K69+'沖港 (2)'!K69</f>
        <v>302</v>
      </c>
      <c r="L69" s="265">
        <f>'元町港  (2)'!L69+'岡田港 (2)'!L69+'波浮港 (2)'!L69+'利島港 (2)'!L69+'新島港 (2)'!L69+'野伏港 '!L69+'式根島港 (2)'!L69+'神津島港 (2)'!L69+'三池港 (2)'!L69+'御蔵島港 (2)'!L69+'神湊港 (2)'!L69+'八重根港 (2)'!L69+'青ヶ島港 (2)'!L69+'二見港 (2)'!L69+'沖港 (2)'!L69</f>
        <v>205</v>
      </c>
      <c r="M69" s="265">
        <f>'元町港  (2)'!M69+'岡田港 (2)'!M69+'波浮港 (2)'!M69+'利島港 (2)'!M69+'新島港 (2)'!M69+'野伏港 '!M69+'式根島港 (2)'!M69+'神津島港 (2)'!M69+'三池港 (2)'!M69+'御蔵島港 (2)'!M69+'神湊港 (2)'!M69+'八重根港 (2)'!M69+'青ヶ島港 (2)'!M69+'二見港 (2)'!M69+'沖港 (2)'!M69</f>
        <v>97</v>
      </c>
    </row>
    <row r="70" spans="1:13" ht="9" customHeight="1" x14ac:dyDescent="0.15">
      <c r="A70" s="338" t="s">
        <v>35</v>
      </c>
      <c r="B70" s="339"/>
      <c r="C70" s="125">
        <v>231</v>
      </c>
      <c r="D70" s="265">
        <f>'元町港  (2)'!D70+'岡田港 (2)'!D70+'波浮港 (2)'!D70+'利島港 (2)'!D70+'新島港 (2)'!D70+'野伏港 '!D70+'式根島港 (2)'!D70+'神津島港 (2)'!D70+'三池港 (2)'!D70+'御蔵島港 (2)'!D70+'神湊港 (2)'!D70+'八重根港 (2)'!D70+'青ヶ島港 (2)'!D70+'二見港 (2)'!D70+'沖港 (2)'!D70</f>
        <v>49</v>
      </c>
      <c r="E70" s="265">
        <f>'元町港  (2)'!E70+'岡田港 (2)'!E70+'波浮港 (2)'!E70+'利島港 (2)'!E70+'新島港 (2)'!E70+'野伏港 '!E70+'式根島港 (2)'!E70+'神津島港 (2)'!E70+'三池港 (2)'!E70+'御蔵島港 (2)'!E70+'神湊港 (2)'!E70+'八重根港 (2)'!E70+'青ヶ島港 (2)'!E70+'二見港 (2)'!E70+'沖港 (2)'!E70</f>
        <v>22</v>
      </c>
      <c r="F70" s="265">
        <f>'元町港  (2)'!F70+'岡田港 (2)'!F70+'波浮港 (2)'!F70+'利島港 (2)'!F70+'新島港 (2)'!F70+'野伏港 '!F70+'式根島港 (2)'!F70+'神津島港 (2)'!F70+'三池港 (2)'!F70+'御蔵島港 (2)'!F70+'神湊港 (2)'!F70+'八重根港 (2)'!F70+'青ヶ島港 (2)'!F70+'二見港 (2)'!F70+'沖港 (2)'!F70</f>
        <v>27</v>
      </c>
      <c r="G70" s="139"/>
      <c r="H70" s="335" t="s">
        <v>220</v>
      </c>
      <c r="I70" s="336"/>
      <c r="J70" s="259">
        <v>461</v>
      </c>
      <c r="K70" s="265">
        <f>'元町港  (2)'!K70+'岡田港 (2)'!K70+'波浮港 (2)'!K70+'利島港 (2)'!K70+'新島港 (2)'!K70+'野伏港 '!K70+'式根島港 (2)'!K70+'神津島港 (2)'!K70+'三池港 (2)'!K70+'御蔵島港 (2)'!K70+'神湊港 (2)'!K70+'八重根港 (2)'!K70+'青ヶ島港 (2)'!K70+'二見港 (2)'!K70+'沖港 (2)'!K70</f>
        <v>1806</v>
      </c>
      <c r="L70" s="265">
        <f>'元町港  (2)'!L70+'岡田港 (2)'!L70+'波浮港 (2)'!L70+'利島港 (2)'!L70+'新島港 (2)'!L70+'野伏港 '!L70+'式根島港 (2)'!L70+'神津島港 (2)'!L70+'三池港 (2)'!L70+'御蔵島港 (2)'!L70+'神湊港 (2)'!L70+'八重根港 (2)'!L70+'青ヶ島港 (2)'!L70+'二見港 (2)'!L70+'沖港 (2)'!L70</f>
        <v>155</v>
      </c>
      <c r="M70" s="265">
        <f>'元町港  (2)'!M70+'岡田港 (2)'!M70+'波浮港 (2)'!M70+'利島港 (2)'!M70+'新島港 (2)'!M70+'野伏港 '!M70+'式根島港 (2)'!M70+'神津島港 (2)'!M70+'三池港 (2)'!M70+'御蔵島港 (2)'!M70+'神湊港 (2)'!M70+'八重根港 (2)'!M70+'青ヶ島港 (2)'!M70+'二見港 (2)'!M70+'沖港 (2)'!M70</f>
        <v>1651</v>
      </c>
    </row>
    <row r="71" spans="1:13" s="139" customFormat="1" ht="9" customHeight="1" x14ac:dyDescent="0.15">
      <c r="A71" s="338" t="s">
        <v>36</v>
      </c>
      <c r="B71" s="339"/>
      <c r="C71" s="125">
        <v>241</v>
      </c>
      <c r="D71" s="265">
        <f>'元町港  (2)'!D71+'岡田港 (2)'!D71+'波浮港 (2)'!D71+'利島港 (2)'!D71+'新島港 (2)'!D71+'野伏港 '!D71+'式根島港 (2)'!D71+'神津島港 (2)'!D71+'三池港 (2)'!D71+'御蔵島港 (2)'!D71+'神湊港 (2)'!D71+'八重根港 (2)'!D71+'青ヶ島港 (2)'!D71+'二見港 (2)'!D71+'沖港 (2)'!D71</f>
        <v>27786</v>
      </c>
      <c r="E71" s="265">
        <f>'元町港  (2)'!E71+'岡田港 (2)'!E71+'波浮港 (2)'!E71+'利島港 (2)'!E71+'新島港 (2)'!E71+'野伏港 '!E71+'式根島港 (2)'!E71+'神津島港 (2)'!E71+'三池港 (2)'!E71+'御蔵島港 (2)'!E71+'神湊港 (2)'!E71+'八重根港 (2)'!E71+'青ヶ島港 (2)'!E71+'二見港 (2)'!E71+'沖港 (2)'!E71</f>
        <v>4633</v>
      </c>
      <c r="F71" s="265">
        <f>'元町港  (2)'!F71+'岡田港 (2)'!F71+'波浮港 (2)'!F71+'利島港 (2)'!F71+'新島港 (2)'!F71+'野伏港 '!F71+'式根島港 (2)'!F71+'神津島港 (2)'!F71+'三池港 (2)'!F71+'御蔵島港 (2)'!F71+'神湊港 (2)'!F71+'八重根港 (2)'!F71+'青ヶ島港 (2)'!F71+'二見港 (2)'!F71+'沖港 (2)'!F71</f>
        <v>23153</v>
      </c>
      <c r="H71" s="331" t="s">
        <v>89</v>
      </c>
      <c r="I71" s="332"/>
      <c r="J71" s="125">
        <v>471</v>
      </c>
      <c r="K71" s="265">
        <f>'元町港  (2)'!K71+'岡田港 (2)'!K71+'波浮港 (2)'!K71+'利島港 (2)'!K71+'新島港 (2)'!K71+'野伏港 '!K71+'式根島港 (2)'!K71+'神津島港 (2)'!K71+'三池港 (2)'!K71+'御蔵島港 (2)'!K71+'神湊港 (2)'!K71+'八重根港 (2)'!K71+'青ヶ島港 (2)'!K71+'二見港 (2)'!K71+'沖港 (2)'!K71</f>
        <v>783</v>
      </c>
      <c r="L71" s="265">
        <f>'元町港  (2)'!L71+'岡田港 (2)'!L71+'波浮港 (2)'!L71+'利島港 (2)'!L71+'新島港 (2)'!L71+'野伏港 '!L71+'式根島港 (2)'!L71+'神津島港 (2)'!L71+'三池港 (2)'!L71+'御蔵島港 (2)'!L71+'神湊港 (2)'!L71+'八重根港 (2)'!L71+'青ヶ島港 (2)'!L71+'二見港 (2)'!L71+'沖港 (2)'!L71</f>
        <v>14</v>
      </c>
      <c r="M71" s="265">
        <f>'元町港  (2)'!M71+'岡田港 (2)'!M71+'波浮港 (2)'!M71+'利島港 (2)'!M71+'新島港 (2)'!M71+'野伏港 '!M71+'式根島港 (2)'!M71+'神津島港 (2)'!M71+'三池港 (2)'!M71+'御蔵島港 (2)'!M71+'神湊港 (2)'!M71+'八重根港 (2)'!M71+'青ヶ島港 (2)'!M71+'二見港 (2)'!M71+'沖港 (2)'!M71</f>
        <v>769</v>
      </c>
    </row>
    <row r="72" spans="1:13" ht="9" customHeight="1" x14ac:dyDescent="0.15">
      <c r="A72" s="338" t="s">
        <v>37</v>
      </c>
      <c r="B72" s="339"/>
      <c r="C72" s="125">
        <v>251</v>
      </c>
      <c r="D72" s="265">
        <f>'元町港  (2)'!D72+'岡田港 (2)'!D72+'波浮港 (2)'!D72+'利島港 (2)'!D72+'新島港 (2)'!D72+'野伏港 '!D72+'式根島港 (2)'!D72+'神津島港 (2)'!D72+'三池港 (2)'!D72+'御蔵島港 (2)'!D72+'神湊港 (2)'!D72+'八重根港 (2)'!D72+'青ヶ島港 (2)'!D72+'二見港 (2)'!D72+'沖港 (2)'!D72</f>
        <v>0</v>
      </c>
      <c r="E72" s="265">
        <f>'元町港  (2)'!E72+'岡田港 (2)'!E72+'波浮港 (2)'!E72+'利島港 (2)'!E72+'新島港 (2)'!E72+'野伏港 '!E72+'式根島港 (2)'!E72+'神津島港 (2)'!E72+'三池港 (2)'!E72+'御蔵島港 (2)'!E72+'神湊港 (2)'!E72+'八重根港 (2)'!E72+'青ヶ島港 (2)'!E72+'二見港 (2)'!E72+'沖港 (2)'!E72</f>
        <v>0</v>
      </c>
      <c r="F72" s="265">
        <f>'元町港  (2)'!F72+'岡田港 (2)'!F72+'波浮港 (2)'!F72+'利島港 (2)'!F72+'新島港 (2)'!F72+'野伏港 '!F72+'式根島港 (2)'!F72+'神津島港 (2)'!F72+'三池港 (2)'!F72+'御蔵島港 (2)'!F72+'神湊港 (2)'!F72+'八重根港 (2)'!F72+'青ヶ島港 (2)'!F72+'二見港 (2)'!F72+'沖港 (2)'!F72</f>
        <v>0</v>
      </c>
      <c r="G72" s="139"/>
      <c r="H72" s="331" t="s">
        <v>102</v>
      </c>
      <c r="I72" s="332"/>
      <c r="J72" s="125"/>
      <c r="K72" s="265">
        <f>'元町港  (2)'!K72+'岡田港 (2)'!K72+'波浮港 (2)'!K72+'利島港 (2)'!K72+'新島港 (2)'!K72+'野伏港 '!K72+'式根島港 (2)'!K72+'神津島港 (2)'!K72+'三池港 (2)'!K72+'御蔵島港 (2)'!K72+'神湊港 (2)'!K72+'八重根港 (2)'!K72+'青ヶ島港 (2)'!K72+'二見港 (2)'!K72+'沖港 (2)'!K72</f>
        <v>147339</v>
      </c>
      <c r="L72" s="265">
        <f>'元町港  (2)'!L72+'岡田港 (2)'!L72+'波浮港 (2)'!L72+'利島港 (2)'!L72+'新島港 (2)'!L72+'野伏港 '!L72+'式根島港 (2)'!L72+'神津島港 (2)'!L72+'三池港 (2)'!L72+'御蔵島港 (2)'!L72+'神湊港 (2)'!L72+'八重根港 (2)'!L72+'青ヶ島港 (2)'!L72+'二見港 (2)'!L72+'沖港 (2)'!L72</f>
        <v>74516</v>
      </c>
      <c r="M72" s="265">
        <f>'元町港  (2)'!M72+'岡田港 (2)'!M72+'波浮港 (2)'!M72+'利島港 (2)'!M72+'新島港 (2)'!M72+'野伏港 '!M72+'式根島港 (2)'!M72+'神津島港 (2)'!M72+'三池港 (2)'!M72+'御蔵島港 (2)'!M72+'神湊港 (2)'!M72+'八重根港 (2)'!M72+'青ヶ島港 (2)'!M72+'二見港 (2)'!M72+'沖港 (2)'!M72</f>
        <v>72823</v>
      </c>
    </row>
    <row r="73" spans="1:13" ht="9" customHeight="1" x14ac:dyDescent="0.15">
      <c r="A73" s="255" t="s">
        <v>38</v>
      </c>
      <c r="B73" s="256"/>
      <c r="C73" s="125">
        <v>252</v>
      </c>
      <c r="D73" s="265">
        <f>'元町港  (2)'!D73+'岡田港 (2)'!D73+'波浮港 (2)'!D73+'利島港 (2)'!D73+'新島港 (2)'!D73+'野伏港 '!D73+'式根島港 (2)'!D73+'神津島港 (2)'!D73+'三池港 (2)'!D73+'御蔵島港 (2)'!D73+'神湊港 (2)'!D73+'八重根港 (2)'!D73+'青ヶ島港 (2)'!D73+'二見港 (2)'!D73+'沖港 (2)'!D73</f>
        <v>24964</v>
      </c>
      <c r="E73" s="265">
        <f>'元町港  (2)'!E73+'岡田港 (2)'!E73+'波浮港 (2)'!E73+'利島港 (2)'!E73+'新島港 (2)'!E73+'野伏港 '!E73+'式根島港 (2)'!E73+'神津島港 (2)'!E73+'三池港 (2)'!E73+'御蔵島港 (2)'!E73+'神湊港 (2)'!E73+'八重根港 (2)'!E73+'青ヶ島港 (2)'!E73+'二見港 (2)'!E73+'沖港 (2)'!E73</f>
        <v>8927</v>
      </c>
      <c r="F73" s="265">
        <f>'元町港  (2)'!F73+'岡田港 (2)'!F73+'波浮港 (2)'!F73+'利島港 (2)'!F73+'新島港 (2)'!F73+'野伏港 '!F73+'式根島港 (2)'!F73+'神津島港 (2)'!F73+'三池港 (2)'!F73+'御蔵島港 (2)'!F73+'神湊港 (2)'!F73+'八重根港 (2)'!F73+'青ヶ島港 (2)'!F73+'二見港 (2)'!F73+'沖港 (2)'!F73</f>
        <v>16037</v>
      </c>
      <c r="G73" s="139"/>
      <c r="H73" s="338" t="s">
        <v>63</v>
      </c>
      <c r="I73" s="339"/>
      <c r="J73" s="125">
        <v>481</v>
      </c>
      <c r="K73" s="265">
        <f>'元町港  (2)'!K73+'岡田港 (2)'!K73+'波浮港 (2)'!K73+'利島港 (2)'!K73+'新島港 (2)'!K73+'野伏港 '!K73+'式根島港 (2)'!K73+'神津島港 (2)'!K73+'三池港 (2)'!K73+'御蔵島港 (2)'!K73+'神湊港 (2)'!K73+'八重根港 (2)'!K73+'青ヶ島港 (2)'!K73+'二見港 (2)'!K73+'沖港 (2)'!K73</f>
        <v>5549</v>
      </c>
      <c r="L73" s="265">
        <f>'元町港  (2)'!L73+'岡田港 (2)'!L73+'波浮港 (2)'!L73+'利島港 (2)'!L73+'新島港 (2)'!L73+'野伏港 '!L73+'式根島港 (2)'!L73+'神津島港 (2)'!L73+'三池港 (2)'!L73+'御蔵島港 (2)'!L73+'神湊港 (2)'!L73+'八重根港 (2)'!L73+'青ヶ島港 (2)'!L73+'二見港 (2)'!L73+'沖港 (2)'!L73</f>
        <v>5402</v>
      </c>
      <c r="M73" s="265">
        <f>'元町港  (2)'!M73+'岡田港 (2)'!M73+'波浮港 (2)'!M73+'利島港 (2)'!M73+'新島港 (2)'!M73+'野伏港 '!M73+'式根島港 (2)'!M73+'神津島港 (2)'!M73+'三池港 (2)'!M73+'御蔵島港 (2)'!M73+'神湊港 (2)'!M73+'八重根港 (2)'!M73+'青ヶ島港 (2)'!M73+'二見港 (2)'!M73+'沖港 (2)'!M73</f>
        <v>147</v>
      </c>
    </row>
    <row r="74" spans="1:13" ht="9" customHeight="1" x14ac:dyDescent="0.15">
      <c r="A74" s="331" t="s">
        <v>85</v>
      </c>
      <c r="B74" s="332"/>
      <c r="C74" s="125">
        <v>253</v>
      </c>
      <c r="D74" s="265">
        <f>'元町港  (2)'!D74+'岡田港 (2)'!D74+'波浮港 (2)'!D74+'利島港 (2)'!D74+'新島港 (2)'!D74+'野伏港 '!D74+'式根島港 (2)'!D74+'神津島港 (2)'!D74+'三池港 (2)'!D74+'御蔵島港 (2)'!D74+'神湊港 (2)'!D74+'八重根港 (2)'!D74+'青ヶ島港 (2)'!D74+'二見港 (2)'!D74+'沖港 (2)'!D74</f>
        <v>10236</v>
      </c>
      <c r="E74" s="265">
        <f>'元町港  (2)'!E74+'岡田港 (2)'!E74+'波浮港 (2)'!E74+'利島港 (2)'!E74+'新島港 (2)'!E74+'野伏港 '!E74+'式根島港 (2)'!E74+'神津島港 (2)'!E74+'三池港 (2)'!E74+'御蔵島港 (2)'!E74+'神湊港 (2)'!E74+'八重根港 (2)'!E74+'青ヶ島港 (2)'!E74+'二見港 (2)'!E74+'沖港 (2)'!E74</f>
        <v>4033</v>
      </c>
      <c r="F74" s="265">
        <f>'元町港  (2)'!F74+'岡田港 (2)'!F74+'波浮港 (2)'!F74+'利島港 (2)'!F74+'新島港 (2)'!F74+'野伏港 '!F74+'式根島港 (2)'!F74+'神津島港 (2)'!F74+'三池港 (2)'!F74+'御蔵島港 (2)'!F74+'神湊港 (2)'!F74+'八重根港 (2)'!F74+'青ヶ島港 (2)'!F74+'二見港 (2)'!F74+'沖港 (2)'!F74</f>
        <v>6203</v>
      </c>
      <c r="G74" s="139"/>
      <c r="H74" s="333" t="s">
        <v>92</v>
      </c>
      <c r="I74" s="334"/>
      <c r="J74" s="138">
        <v>491</v>
      </c>
      <c r="K74" s="265">
        <f>'元町港  (2)'!K74+'岡田港 (2)'!K74+'波浮港 (2)'!K74+'利島港 (2)'!K74+'新島港 (2)'!K74+'野伏港 '!K74+'式根島港 (2)'!K74+'神津島港 (2)'!K74+'三池港 (2)'!K74+'御蔵島港 (2)'!K74+'神湊港 (2)'!K74+'八重根港 (2)'!K74+'青ヶ島港 (2)'!K74+'二見港 (2)'!K74+'沖港 (2)'!K74</f>
        <v>8080</v>
      </c>
      <c r="L74" s="265">
        <f>'元町港  (2)'!L74+'岡田港 (2)'!L74+'波浮港 (2)'!L74+'利島港 (2)'!L74+'新島港 (2)'!L74+'野伏港 '!L74+'式根島港 (2)'!L74+'神津島港 (2)'!L74+'三池港 (2)'!L74+'御蔵島港 (2)'!L74+'神湊港 (2)'!L74+'八重根港 (2)'!L74+'青ヶ島港 (2)'!L74+'二見港 (2)'!L74+'沖港 (2)'!L74</f>
        <v>7187</v>
      </c>
      <c r="M74" s="265">
        <f>'元町港  (2)'!M74+'岡田港 (2)'!M74+'波浮港 (2)'!M74+'利島港 (2)'!M74+'新島港 (2)'!M74+'野伏港 '!M74+'式根島港 (2)'!M74+'神津島港 (2)'!M74+'三池港 (2)'!M74+'御蔵島港 (2)'!M74+'神湊港 (2)'!M74+'八重根港 (2)'!M74+'青ヶ島港 (2)'!M74+'二見港 (2)'!M74+'沖港 (2)'!M74</f>
        <v>893</v>
      </c>
    </row>
    <row r="75" spans="1:13" ht="9" customHeight="1" x14ac:dyDescent="0.15">
      <c r="A75" s="255" t="s">
        <v>39</v>
      </c>
      <c r="B75" s="256"/>
      <c r="C75" s="125">
        <v>254</v>
      </c>
      <c r="D75" s="265">
        <f>'元町港  (2)'!D75+'岡田港 (2)'!D75+'波浮港 (2)'!D75+'利島港 (2)'!D75+'新島港 (2)'!D75+'野伏港 '!D75+'式根島港 (2)'!D75+'神津島港 (2)'!D75+'三池港 (2)'!D75+'御蔵島港 (2)'!D75+'神湊港 (2)'!D75+'八重根港 (2)'!D75+'青ヶ島港 (2)'!D75+'二見港 (2)'!D75+'沖港 (2)'!D75</f>
        <v>485</v>
      </c>
      <c r="E75" s="265">
        <f>'元町港  (2)'!E75+'岡田港 (2)'!E75+'波浮港 (2)'!E75+'利島港 (2)'!E75+'新島港 (2)'!E75+'野伏港 '!E75+'式根島港 (2)'!E75+'神津島港 (2)'!E75+'三池港 (2)'!E75+'御蔵島港 (2)'!E75+'神湊港 (2)'!E75+'八重根港 (2)'!E75+'青ヶ島港 (2)'!E75+'二見港 (2)'!E75+'沖港 (2)'!E75</f>
        <v>210</v>
      </c>
      <c r="F75" s="265">
        <f>'元町港  (2)'!F75+'岡田港 (2)'!F75+'波浮港 (2)'!F75+'利島港 (2)'!F75+'新島港 (2)'!F75+'野伏港 '!F75+'式根島港 (2)'!F75+'神津島港 (2)'!F75+'三池港 (2)'!F75+'御蔵島港 (2)'!F75+'神湊港 (2)'!F75+'八重根港 (2)'!F75+'青ヶ島港 (2)'!F75+'二見港 (2)'!F75+'沖港 (2)'!F75</f>
        <v>275</v>
      </c>
      <c r="G75" s="139"/>
      <c r="H75" s="335" t="s">
        <v>64</v>
      </c>
      <c r="I75" s="336"/>
      <c r="J75" s="259">
        <v>501</v>
      </c>
      <c r="K75" s="265">
        <f>'元町港  (2)'!K75+'岡田港 (2)'!K75+'波浮港 (2)'!K75+'利島港 (2)'!K75+'新島港 (2)'!K75+'野伏港 '!K75+'式根島港 (2)'!K75+'神津島港 (2)'!K75+'三池港 (2)'!K75+'御蔵島港 (2)'!K75+'神湊港 (2)'!K75+'八重根港 (2)'!K75+'青ヶ島港 (2)'!K75+'二見港 (2)'!K75+'沖港 (2)'!K75</f>
        <v>2084</v>
      </c>
      <c r="L75" s="265">
        <f>'元町港  (2)'!L75+'岡田港 (2)'!L75+'波浮港 (2)'!L75+'利島港 (2)'!L75+'新島港 (2)'!L75+'野伏港 '!L75+'式根島港 (2)'!L75+'神津島港 (2)'!L75+'三池港 (2)'!L75+'御蔵島港 (2)'!L75+'神湊港 (2)'!L75+'八重根港 (2)'!L75+'青ヶ島港 (2)'!L75+'二見港 (2)'!L75+'沖港 (2)'!L75</f>
        <v>87</v>
      </c>
      <c r="M75" s="265">
        <f>'元町港  (2)'!M75+'岡田港 (2)'!M75+'波浮港 (2)'!M75+'利島港 (2)'!M75+'新島港 (2)'!M75+'野伏港 '!M75+'式根島港 (2)'!M75+'神津島港 (2)'!M75+'三池港 (2)'!M75+'御蔵島港 (2)'!M75+'神湊港 (2)'!M75+'八重根港 (2)'!M75+'青ヶ島港 (2)'!M75+'二見港 (2)'!M75+'沖港 (2)'!M75</f>
        <v>1997</v>
      </c>
    </row>
    <row r="76" spans="1:13" ht="9" customHeight="1" x14ac:dyDescent="0.15">
      <c r="A76" s="255" t="s">
        <v>40</v>
      </c>
      <c r="B76" s="256"/>
      <c r="C76" s="125">
        <v>255</v>
      </c>
      <c r="D76" s="265">
        <f>'元町港  (2)'!D76+'岡田港 (2)'!D76+'波浮港 (2)'!D76+'利島港 (2)'!D76+'新島港 (2)'!D76+'野伏港 '!D76+'式根島港 (2)'!D76+'神津島港 (2)'!D76+'三池港 (2)'!D76+'御蔵島港 (2)'!D76+'神湊港 (2)'!D76+'八重根港 (2)'!D76+'青ヶ島港 (2)'!D76+'二見港 (2)'!D76+'沖港 (2)'!D76</f>
        <v>43</v>
      </c>
      <c r="E76" s="265">
        <f>'元町港  (2)'!E76+'岡田港 (2)'!E76+'波浮港 (2)'!E76+'利島港 (2)'!E76+'新島港 (2)'!E76+'野伏港 '!E76+'式根島港 (2)'!E76+'神津島港 (2)'!E76+'三池港 (2)'!E76+'御蔵島港 (2)'!E76+'神湊港 (2)'!E76+'八重根港 (2)'!E76+'青ヶ島港 (2)'!E76+'二見港 (2)'!E76+'沖港 (2)'!E76</f>
        <v>3</v>
      </c>
      <c r="F76" s="265">
        <f>'元町港  (2)'!F76+'岡田港 (2)'!F76+'波浮港 (2)'!F76+'利島港 (2)'!F76+'新島港 (2)'!F76+'野伏港 '!F76+'式根島港 (2)'!F76+'神津島港 (2)'!F76+'三池港 (2)'!F76+'御蔵島港 (2)'!F76+'神湊港 (2)'!F76+'八重根港 (2)'!F76+'青ヶ島港 (2)'!F76+'二見港 (2)'!F76+'沖港 (2)'!F76</f>
        <v>40</v>
      </c>
      <c r="G76" s="139"/>
      <c r="H76" s="337" t="s">
        <v>78</v>
      </c>
      <c r="I76" s="334"/>
      <c r="J76" s="138">
        <v>511</v>
      </c>
      <c r="K76" s="265">
        <f>'元町港  (2)'!K76+'岡田港 (2)'!K76+'波浮港 (2)'!K76+'利島港 (2)'!K76+'新島港 (2)'!K76+'野伏港 '!K76+'式根島港 (2)'!K76+'神津島港 (2)'!K76+'三池港 (2)'!K76+'御蔵島港 (2)'!K76+'神湊港 (2)'!K76+'八重根港 (2)'!K76+'青ヶ島港 (2)'!K76+'二見港 (2)'!K76+'沖港 (2)'!K76</f>
        <v>19223</v>
      </c>
      <c r="L76" s="265">
        <f>'元町港  (2)'!L76+'岡田港 (2)'!L76+'波浮港 (2)'!L76+'利島港 (2)'!L76+'新島港 (2)'!L76+'野伏港 '!L76+'式根島港 (2)'!L76+'神津島港 (2)'!L76+'三池港 (2)'!L76+'御蔵島港 (2)'!L76+'神湊港 (2)'!L76+'八重根港 (2)'!L76+'青ヶ島港 (2)'!L76+'二見港 (2)'!L76+'沖港 (2)'!L76</f>
        <v>16918</v>
      </c>
      <c r="M76" s="265">
        <f>'元町港  (2)'!M76+'岡田港 (2)'!M76+'波浮港 (2)'!M76+'利島港 (2)'!M76+'新島港 (2)'!M76+'野伏港 '!M76+'式根島港 (2)'!M76+'神津島港 (2)'!M76+'三池港 (2)'!M76+'御蔵島港 (2)'!M76+'神湊港 (2)'!M76+'八重根港 (2)'!M76+'青ヶ島港 (2)'!M76+'二見港 (2)'!M76+'沖港 (2)'!M76</f>
        <v>2305</v>
      </c>
    </row>
    <row r="77" spans="1:13" ht="9" customHeight="1" x14ac:dyDescent="0.15">
      <c r="A77" s="255" t="s">
        <v>86</v>
      </c>
      <c r="B77" s="256"/>
      <c r="C77" s="125">
        <v>256</v>
      </c>
      <c r="D77" s="265">
        <f>'元町港  (2)'!D77+'岡田港 (2)'!D77+'波浮港 (2)'!D77+'利島港 (2)'!D77+'新島港 (2)'!D77+'野伏港 '!D77+'式根島港 (2)'!D77+'神津島港 (2)'!D77+'三池港 (2)'!D77+'御蔵島港 (2)'!D77+'神湊港 (2)'!D77+'八重根港 (2)'!D77+'青ヶ島港 (2)'!D77+'二見港 (2)'!D77+'沖港 (2)'!D77</f>
        <v>3757</v>
      </c>
      <c r="E77" s="265">
        <f>'元町港  (2)'!E77+'岡田港 (2)'!E77+'波浮港 (2)'!E77+'利島港 (2)'!E77+'新島港 (2)'!E77+'野伏港 '!E77+'式根島港 (2)'!E77+'神津島港 (2)'!E77+'三池港 (2)'!E77+'御蔵島港 (2)'!E77+'神湊港 (2)'!E77+'八重根港 (2)'!E77+'青ヶ島港 (2)'!E77+'二見港 (2)'!E77+'沖港 (2)'!E77</f>
        <v>1513</v>
      </c>
      <c r="F77" s="265">
        <f>'元町港  (2)'!F77+'岡田港 (2)'!F77+'波浮港 (2)'!F77+'利島港 (2)'!F77+'新島港 (2)'!F77+'野伏港 '!F77+'式根島港 (2)'!F77+'神津島港 (2)'!F77+'三池港 (2)'!F77+'御蔵島港 (2)'!F77+'神湊港 (2)'!F77+'八重根港 (2)'!F77+'青ヶ島港 (2)'!F77+'二見港 (2)'!F77+'沖港 (2)'!F77</f>
        <v>2244</v>
      </c>
      <c r="G77" s="139"/>
      <c r="H77" s="331" t="s">
        <v>65</v>
      </c>
      <c r="I77" s="332"/>
      <c r="J77" s="125">
        <v>512</v>
      </c>
      <c r="K77" s="265">
        <f>'元町港  (2)'!K77+'岡田港 (2)'!K77+'波浮港 (2)'!K77+'利島港 (2)'!K77+'新島港 (2)'!K77+'野伏港 '!K77+'式根島港 (2)'!K77+'神津島港 (2)'!K77+'三池港 (2)'!K77+'御蔵島港 (2)'!K77+'神湊港 (2)'!K77+'八重根港 (2)'!K77+'青ヶ島港 (2)'!K77+'二見港 (2)'!K77+'沖港 (2)'!K77</f>
        <v>9343</v>
      </c>
      <c r="L77" s="265">
        <f>'元町港  (2)'!L77+'岡田港 (2)'!L77+'波浮港 (2)'!L77+'利島港 (2)'!L77+'新島港 (2)'!L77+'野伏港 '!L77+'式根島港 (2)'!L77+'神津島港 (2)'!L77+'三池港 (2)'!L77+'御蔵島港 (2)'!L77+'神湊港 (2)'!L77+'八重根港 (2)'!L77+'青ヶ島港 (2)'!L77+'二見港 (2)'!L77+'沖港 (2)'!L77</f>
        <v>7145</v>
      </c>
      <c r="M77" s="265">
        <f>'元町港  (2)'!M77+'岡田港 (2)'!M77+'波浮港 (2)'!M77+'利島港 (2)'!M77+'新島港 (2)'!M77+'野伏港 '!M77+'式根島港 (2)'!M77+'神津島港 (2)'!M77+'三池港 (2)'!M77+'御蔵島港 (2)'!M77+'神湊港 (2)'!M77+'八重根港 (2)'!M77+'青ヶ島港 (2)'!M77+'二見港 (2)'!M77+'沖港 (2)'!M77</f>
        <v>2198</v>
      </c>
    </row>
    <row r="78" spans="1:13" ht="9" customHeight="1" x14ac:dyDescent="0.15">
      <c r="A78" s="338" t="s">
        <v>41</v>
      </c>
      <c r="B78" s="339"/>
      <c r="C78" s="125">
        <v>261</v>
      </c>
      <c r="D78" s="265">
        <f>'元町港  (2)'!D78+'岡田港 (2)'!D78+'波浮港 (2)'!D78+'利島港 (2)'!D78+'新島港 (2)'!D78+'野伏港 '!D78+'式根島港 (2)'!D78+'神津島港 (2)'!D78+'三池港 (2)'!D78+'御蔵島港 (2)'!D78+'神湊港 (2)'!D78+'八重根港 (2)'!D78+'青ヶ島港 (2)'!D78+'二見港 (2)'!D78+'沖港 (2)'!D78</f>
        <v>6285</v>
      </c>
      <c r="E78" s="265">
        <f>'元町港  (2)'!E78+'岡田港 (2)'!E78+'波浮港 (2)'!E78+'利島港 (2)'!E78+'新島港 (2)'!E78+'野伏港 '!E78+'式根島港 (2)'!E78+'神津島港 (2)'!E78+'三池港 (2)'!E78+'御蔵島港 (2)'!E78+'神湊港 (2)'!E78+'八重根港 (2)'!E78+'青ヶ島港 (2)'!E78+'二見港 (2)'!E78+'沖港 (2)'!E78</f>
        <v>3032</v>
      </c>
      <c r="F78" s="265">
        <f>'元町港  (2)'!F78+'岡田港 (2)'!F78+'波浮港 (2)'!F78+'利島港 (2)'!F78+'新島港 (2)'!F78+'野伏港 '!F78+'式根島港 (2)'!F78+'神津島港 (2)'!F78+'三池港 (2)'!F78+'御蔵島港 (2)'!F78+'神湊港 (2)'!F78+'八重根港 (2)'!F78+'青ヶ島港 (2)'!F78+'二見港 (2)'!F78+'沖港 (2)'!F78</f>
        <v>3253</v>
      </c>
      <c r="G78" s="139"/>
      <c r="H78" s="338" t="s">
        <v>66</v>
      </c>
      <c r="I78" s="339"/>
      <c r="J78" s="125">
        <v>521</v>
      </c>
      <c r="K78" s="265">
        <f>'元町港  (2)'!K78+'岡田港 (2)'!K78+'波浮港 (2)'!K78+'利島港 (2)'!K78+'新島港 (2)'!K78+'野伏港 '!K78+'式根島港 (2)'!K78+'神津島港 (2)'!K78+'三池港 (2)'!K78+'御蔵島港 (2)'!K78+'神湊港 (2)'!K78+'八重根港 (2)'!K78+'青ヶ島港 (2)'!K78+'二見港 (2)'!K78+'沖港 (2)'!K78</f>
        <v>28575</v>
      </c>
      <c r="L78" s="265">
        <f>'元町港  (2)'!L78+'岡田港 (2)'!L78+'波浮港 (2)'!L78+'利島港 (2)'!L78+'新島港 (2)'!L78+'野伏港 '!L78+'式根島港 (2)'!L78+'神津島港 (2)'!L78+'三池港 (2)'!L78+'御蔵島港 (2)'!L78+'神湊港 (2)'!L78+'八重根港 (2)'!L78+'青ヶ島港 (2)'!L78+'二見港 (2)'!L78+'沖港 (2)'!L78</f>
        <v>18268</v>
      </c>
      <c r="M78" s="265">
        <f>'元町港  (2)'!M78+'岡田港 (2)'!M78+'波浮港 (2)'!M78+'利島港 (2)'!M78+'新島港 (2)'!M78+'野伏港 '!M78+'式根島港 (2)'!M78+'神津島港 (2)'!M78+'三池港 (2)'!M78+'御蔵島港 (2)'!M78+'神湊港 (2)'!M78+'八重根港 (2)'!M78+'青ヶ島港 (2)'!M78+'二見港 (2)'!M78+'沖港 (2)'!M78</f>
        <v>10307</v>
      </c>
    </row>
    <row r="79" spans="1:13" ht="9" customHeight="1" x14ac:dyDescent="0.15">
      <c r="A79" s="338" t="s">
        <v>42</v>
      </c>
      <c r="B79" s="339"/>
      <c r="C79" s="125">
        <v>262</v>
      </c>
      <c r="D79" s="265">
        <f>'元町港  (2)'!D79+'岡田港 (2)'!D79+'波浮港 (2)'!D79+'利島港 (2)'!D79+'新島港 (2)'!D79+'野伏港 '!D79+'式根島港 (2)'!D79+'神津島港 (2)'!D79+'三池港 (2)'!D79+'御蔵島港 (2)'!D79+'神湊港 (2)'!D79+'八重根港 (2)'!D79+'青ヶ島港 (2)'!D79+'二見港 (2)'!D79+'沖港 (2)'!D79</f>
        <v>553</v>
      </c>
      <c r="E79" s="265">
        <f>'元町港  (2)'!E79+'岡田港 (2)'!E79+'波浮港 (2)'!E79+'利島港 (2)'!E79+'新島港 (2)'!E79+'野伏港 '!E79+'式根島港 (2)'!E79+'神津島港 (2)'!E79+'三池港 (2)'!E79+'御蔵島港 (2)'!E79+'神湊港 (2)'!E79+'八重根港 (2)'!E79+'青ヶ島港 (2)'!E79+'二見港 (2)'!E79+'沖港 (2)'!E79</f>
        <v>494</v>
      </c>
      <c r="F79" s="265">
        <f>'元町港  (2)'!F79+'岡田港 (2)'!F79+'波浮港 (2)'!F79+'利島港 (2)'!F79+'新島港 (2)'!F79+'野伏港 '!F79+'式根島港 (2)'!F79+'神津島港 (2)'!F79+'三池港 (2)'!F79+'御蔵島港 (2)'!F79+'神湊港 (2)'!F79+'八重根港 (2)'!F79+'青ヶ島港 (2)'!F79+'二見港 (2)'!F79+'沖港 (2)'!F79</f>
        <v>59</v>
      </c>
      <c r="G79" s="139"/>
      <c r="H79" s="338" t="s">
        <v>67</v>
      </c>
      <c r="I79" s="339"/>
      <c r="J79" s="125">
        <v>531</v>
      </c>
      <c r="K79" s="265">
        <f>'元町港  (2)'!K79+'岡田港 (2)'!K79+'波浮港 (2)'!K79+'利島港 (2)'!K79+'新島港 (2)'!K79+'野伏港 '!K79+'式根島港 (2)'!K79+'神津島港 (2)'!K79+'三池港 (2)'!K79+'御蔵島港 (2)'!K79+'神湊港 (2)'!K79+'八重根港 (2)'!K79+'青ヶ島港 (2)'!K79+'二見港 (2)'!K79+'沖港 (2)'!K79</f>
        <v>74485</v>
      </c>
      <c r="L79" s="265">
        <f>'元町港  (2)'!L79+'岡田港 (2)'!L79+'波浮港 (2)'!L79+'利島港 (2)'!L79+'新島港 (2)'!L79+'野伏港 '!L79+'式根島港 (2)'!L79+'神津島港 (2)'!L79+'三池港 (2)'!L79+'御蔵島港 (2)'!L79+'神湊港 (2)'!L79+'八重根港 (2)'!L79+'青ヶ島港 (2)'!L79+'二見港 (2)'!L79+'沖港 (2)'!L79</f>
        <v>19509</v>
      </c>
      <c r="M79" s="265">
        <f>'元町港  (2)'!M79+'岡田港 (2)'!M79+'波浮港 (2)'!M79+'利島港 (2)'!M79+'新島港 (2)'!M79+'野伏港 '!M79+'式根島港 (2)'!M79+'神津島港 (2)'!M79+'三池港 (2)'!M79+'御蔵島港 (2)'!M79+'神湊港 (2)'!M79+'八重根港 (2)'!M79+'青ヶ島港 (2)'!M79+'二見港 (2)'!M79+'沖港 (2)'!M79</f>
        <v>54976</v>
      </c>
    </row>
    <row r="80" spans="1:13" ht="9" customHeight="1" x14ac:dyDescent="0.15">
      <c r="A80" s="342" t="s">
        <v>68</v>
      </c>
      <c r="B80" s="343"/>
      <c r="C80" s="260">
        <v>263</v>
      </c>
      <c r="D80" s="164">
        <f>'元町港  (2)'!D80+'岡田港 (2)'!D80+'波浮港 (2)'!D80+'利島港 (2)'!D80+'新島港 (2)'!D80+'野伏港 '!D80+'式根島港 (2)'!D80+'神津島港 (2)'!D80+'三池港 (2)'!D80+'御蔵島港 (2)'!D80+'神湊港 (2)'!D80+'八重根港 (2)'!D80+'青ヶ島港 (2)'!D80+'二見港 (2)'!D80+'沖港 (2)'!D80</f>
        <v>22</v>
      </c>
      <c r="E80" s="263">
        <f>'元町港  (2)'!E80+'岡田港 (2)'!E80+'波浮港 (2)'!E80+'利島港 (2)'!E80+'新島港 (2)'!E80+'野伏港 '!E80+'式根島港 (2)'!E80+'神津島港 (2)'!E80+'三池港 (2)'!E80+'御蔵島港 (2)'!E80+'神湊港 (2)'!E80+'八重根港 (2)'!E80+'青ヶ島港 (2)'!E80+'二見港 (2)'!E80+'沖港 (2)'!E80</f>
        <v>18</v>
      </c>
      <c r="F80" s="263">
        <f>'元町港  (2)'!F80+'岡田港 (2)'!F80+'波浮港 (2)'!F80+'利島港 (2)'!F80+'新島港 (2)'!F80+'野伏港 '!F80+'式根島港 (2)'!F80+'神津島港 (2)'!F80+'三池港 (2)'!F80+'御蔵島港 (2)'!F80+'神湊港 (2)'!F80+'八重根港 (2)'!F80+'青ヶ島港 (2)'!F80+'二見港 (2)'!F80+'沖港 (2)'!F80</f>
        <v>4</v>
      </c>
      <c r="G80" s="171"/>
      <c r="H80" s="114" t="s">
        <v>99</v>
      </c>
      <c r="I80" s="115"/>
      <c r="J80" s="159">
        <v>541</v>
      </c>
      <c r="K80" s="164">
        <f>'元町港  (2)'!K80+'岡田港 (2)'!K80+'波浮港 (2)'!K80+'利島港 (2)'!K80+'新島港 (2)'!K80+'野伏港 '!K80+'式根島港 (2)'!K80+'神津島港 (2)'!K80+'三池港 (2)'!K80+'御蔵島港 (2)'!K80+'神湊港 (2)'!K80+'八重根港 (2)'!K80+'青ヶ島港 (2)'!K80+'二見港 (2)'!K80+'沖港 (2)'!K80</f>
        <v>19222</v>
      </c>
      <c r="L80" s="263">
        <f>'元町港  (2)'!L80+'岡田港 (2)'!L80+'波浮港 (2)'!L80+'利島港 (2)'!L80+'新島港 (2)'!L80+'野伏港 '!L80+'式根島港 (2)'!L80+'神津島港 (2)'!L80+'三池港 (2)'!L80+'御蔵島港 (2)'!L80+'神湊港 (2)'!L80+'八重根港 (2)'!L80+'青ヶ島港 (2)'!L80+'二見港 (2)'!L80+'沖港 (2)'!L80</f>
        <v>13293</v>
      </c>
      <c r="M80" s="263">
        <f>'元町港  (2)'!M80+'岡田港 (2)'!M80+'波浮港 (2)'!M80+'利島港 (2)'!M80+'新島港 (2)'!M80+'野伏港 '!M80+'式根島港 (2)'!M80+'神津島港 (2)'!M80+'三池港 (2)'!M80+'御蔵島港 (2)'!M80+'神湊港 (2)'!M80+'八重根港 (2)'!M80+'青ヶ島港 (2)'!M80+'二見港 (2)'!M80+'沖港 (2)'!M80</f>
        <v>5929</v>
      </c>
    </row>
    <row r="81" spans="1:13" ht="9" customHeight="1" x14ac:dyDescent="0.15">
      <c r="A81" s="117"/>
      <c r="B81" s="252"/>
      <c r="C81" s="160"/>
      <c r="D81" s="112"/>
      <c r="E81" s="112"/>
      <c r="F81" s="112"/>
      <c r="G81" s="160"/>
      <c r="H81" s="340" t="s">
        <v>221</v>
      </c>
      <c r="I81" s="341"/>
      <c r="J81" s="116"/>
      <c r="K81" s="176">
        <f>'元町港  (2)'!K81+'岡田港 (2)'!K81+'波浮港 (2)'!K81+'利島港 (2)'!K81+'新島港 (2)'!K81+'野伏港 '!K81+'式根島港 (2)'!K81+'神津島港 (2)'!K81+'三池港 (2)'!K81+'御蔵島港 (2)'!K81+'神湊港 (2)'!K81+'八重根港 (2)'!K81+'青ヶ島港 (2)'!K81+'二見港 (2)'!K81+'沖港 (2)'!K81</f>
        <v>3160</v>
      </c>
      <c r="L81" s="266">
        <f>'元町港  (2)'!L81+'岡田港 (2)'!L81+'波浮港 (2)'!L81+'利島港 (2)'!L81+'新島港 (2)'!L81+'野伏港 '!L81+'式根島港 (2)'!L81+'神津島港 (2)'!L81+'三池港 (2)'!L81+'御蔵島港 (2)'!L81+'神湊港 (2)'!L81+'八重根港 (2)'!L81+'青ヶ島港 (2)'!L81+'二見港 (2)'!L81+'沖港 (2)'!L81</f>
        <v>1450</v>
      </c>
      <c r="M81" s="266">
        <f>'元町港  (2)'!M81+'岡田港 (2)'!M81+'波浮港 (2)'!M81+'利島港 (2)'!M81+'新島港 (2)'!M81+'野伏港 '!M81+'式根島港 (2)'!M81+'神津島港 (2)'!M81+'三池港 (2)'!M81+'御蔵島港 (2)'!M81+'神湊港 (2)'!M81+'八重根港 (2)'!M81+'青ヶ島港 (2)'!M81+'二見港 (2)'!M81+'沖港 (2)'!M81</f>
        <v>1710</v>
      </c>
    </row>
    <row r="82" spans="1:13" ht="9.6" customHeight="1" x14ac:dyDescent="0.15">
      <c r="A82" s="329"/>
      <c r="B82" s="330"/>
      <c r="C82" s="254"/>
      <c r="D82" s="112"/>
      <c r="E82" s="42"/>
      <c r="F82" s="42"/>
      <c r="G82" s="4"/>
      <c r="H82" s="161"/>
      <c r="I82" s="160"/>
      <c r="J82" s="160"/>
      <c r="K82" s="112"/>
      <c r="L82" s="42"/>
      <c r="M82" s="42"/>
    </row>
    <row r="83" spans="1:13" ht="9.6" customHeight="1" x14ac:dyDescent="0.15">
      <c r="A83" s="253"/>
      <c r="B83" s="254"/>
      <c r="C83" s="254"/>
      <c r="D83" s="112"/>
      <c r="E83" s="42"/>
      <c r="F83" s="42"/>
      <c r="G83" s="4"/>
      <c r="H83" s="4"/>
    </row>
    <row r="84" spans="1:13" ht="9.6" customHeight="1" x14ac:dyDescent="0.15">
      <c r="A84" s="4"/>
      <c r="B84" s="4"/>
      <c r="C84" s="4"/>
      <c r="D84" s="4"/>
      <c r="E84" s="4"/>
      <c r="F84" s="4"/>
      <c r="G84" s="4"/>
      <c r="H84" s="4"/>
    </row>
    <row r="85" spans="1:13" ht="15.6" customHeight="1" x14ac:dyDescent="0.15">
      <c r="D85" s="1"/>
      <c r="E85" s="1"/>
      <c r="F85" s="1"/>
      <c r="G85" s="4"/>
    </row>
    <row r="86" spans="1:13" ht="15.6" customHeight="1" x14ac:dyDescent="0.15">
      <c r="D86" s="1"/>
      <c r="E86" s="1"/>
      <c r="F86" s="1"/>
    </row>
    <row r="87" spans="1:13" ht="15.6" customHeight="1" x14ac:dyDescent="0.15">
      <c r="D87" s="1"/>
      <c r="E87" s="1"/>
      <c r="F87" s="1"/>
    </row>
    <row r="88" spans="1:13" ht="15.6" customHeight="1" x14ac:dyDescent="0.15">
      <c r="D88" s="1"/>
      <c r="E88" s="1"/>
      <c r="F88" s="1"/>
    </row>
    <row r="89" spans="1:13" ht="15.6" customHeight="1" x14ac:dyDescent="0.15">
      <c r="D89" s="1"/>
      <c r="E89" s="1"/>
      <c r="F89" s="1"/>
    </row>
    <row r="90" spans="1:13" ht="15.6" customHeight="1" x14ac:dyDescent="0.15">
      <c r="D90" s="1"/>
      <c r="E90" s="1"/>
      <c r="F90" s="1"/>
    </row>
    <row r="91" spans="1:13" ht="15.6" customHeight="1" x14ac:dyDescent="0.15">
      <c r="D91" s="1"/>
      <c r="E91" s="1"/>
      <c r="F91" s="1"/>
    </row>
    <row r="92" spans="1:13" ht="15.6" customHeight="1" x14ac:dyDescent="0.15">
      <c r="D92" s="1"/>
      <c r="E92" s="1"/>
      <c r="F92" s="1"/>
    </row>
    <row r="93" spans="1:13" ht="15.6" customHeight="1" x14ac:dyDescent="0.15">
      <c r="D93" s="1"/>
      <c r="E93" s="1"/>
      <c r="F93" s="1"/>
    </row>
    <row r="94" spans="1:13" ht="15.6" customHeight="1" x14ac:dyDescent="0.15">
      <c r="D94" s="1"/>
      <c r="E94" s="1"/>
      <c r="F94" s="1"/>
    </row>
    <row r="95" spans="1:13" ht="15.6" customHeight="1" x14ac:dyDescent="0.15">
      <c r="D95" s="1"/>
      <c r="E95" s="1"/>
      <c r="F95" s="1"/>
    </row>
    <row r="96" spans="1:13" ht="15.6" customHeight="1" x14ac:dyDescent="0.15">
      <c r="D96" s="1"/>
      <c r="E96" s="1"/>
      <c r="F96" s="1"/>
    </row>
    <row r="97" spans="4:6" ht="15.6" customHeight="1" x14ac:dyDescent="0.15">
      <c r="D97" s="1"/>
      <c r="E97" s="1"/>
      <c r="F97" s="1"/>
    </row>
    <row r="98" spans="4:6" ht="15.6" customHeight="1" x14ac:dyDescent="0.15">
      <c r="D98" s="1"/>
      <c r="E98" s="1"/>
      <c r="F98" s="1"/>
    </row>
    <row r="99" spans="4:6" ht="15.6" customHeight="1" x14ac:dyDescent="0.15">
      <c r="D99" s="1"/>
      <c r="E99" s="1"/>
      <c r="F99" s="1"/>
    </row>
    <row r="100" spans="4:6" ht="15.6" customHeight="1" x14ac:dyDescent="0.15">
      <c r="D100" s="1"/>
      <c r="E100" s="1"/>
      <c r="F100" s="1"/>
    </row>
    <row r="101" spans="4:6" ht="21" customHeight="1" x14ac:dyDescent="0.15">
      <c r="D101" s="1"/>
      <c r="E101" s="1"/>
      <c r="F101" s="1"/>
    </row>
    <row r="102" spans="4:6" ht="15.6" customHeight="1" x14ac:dyDescent="0.15">
      <c r="D102" s="1"/>
      <c r="E102" s="1"/>
      <c r="F102" s="1"/>
    </row>
    <row r="103" spans="4:6" ht="15.6" customHeight="1" x14ac:dyDescent="0.15">
      <c r="D103" s="1"/>
      <c r="E103" s="1"/>
      <c r="F103" s="1"/>
    </row>
    <row r="104" spans="4:6" ht="15.6" customHeight="1" x14ac:dyDescent="0.15">
      <c r="D104" s="1"/>
      <c r="E104" s="1"/>
      <c r="F104" s="1"/>
    </row>
    <row r="105" spans="4:6" ht="15.6" customHeight="1" x14ac:dyDescent="0.15">
      <c r="D105" s="1"/>
      <c r="E105" s="1"/>
      <c r="F105" s="1"/>
    </row>
    <row r="106" spans="4:6" ht="15.6" customHeight="1" x14ac:dyDescent="0.15">
      <c r="D106" s="1"/>
      <c r="E106" s="1"/>
      <c r="F106" s="1"/>
    </row>
    <row r="107" spans="4:6" ht="15.6" customHeight="1" x14ac:dyDescent="0.15">
      <c r="D107" s="1"/>
      <c r="E107" s="1"/>
      <c r="F107" s="1"/>
    </row>
    <row r="108" spans="4:6" ht="15.6" customHeight="1" x14ac:dyDescent="0.15">
      <c r="D108" s="1"/>
      <c r="E108" s="1"/>
      <c r="F108" s="1"/>
    </row>
    <row r="109" spans="4:6" ht="15.6" customHeight="1" x14ac:dyDescent="0.15">
      <c r="D109" s="1"/>
      <c r="E109" s="1"/>
      <c r="F109" s="1"/>
    </row>
    <row r="110" spans="4:6" ht="15.6" customHeight="1" x14ac:dyDescent="0.15">
      <c r="D110" s="1"/>
      <c r="E110" s="1"/>
      <c r="F110" s="1"/>
    </row>
    <row r="111" spans="4:6" ht="15.6" customHeight="1" x14ac:dyDescent="0.15">
      <c r="D111" s="1"/>
      <c r="E111" s="1"/>
      <c r="F111" s="1"/>
    </row>
    <row r="112" spans="4:6" ht="15.6" customHeight="1" x14ac:dyDescent="0.15">
      <c r="D112" s="1"/>
      <c r="E112" s="1"/>
      <c r="F112" s="1"/>
    </row>
    <row r="113" spans="4:6" ht="15.6" customHeight="1" x14ac:dyDescent="0.15">
      <c r="D113" s="1"/>
      <c r="E113" s="1"/>
      <c r="F113" s="1"/>
    </row>
    <row r="114" spans="4:6" ht="15.6" customHeight="1" x14ac:dyDescent="0.15">
      <c r="D114" s="1"/>
      <c r="E114" s="1"/>
      <c r="F114" s="1"/>
    </row>
    <row r="115" spans="4:6" ht="15.6" customHeight="1" x14ac:dyDescent="0.15">
      <c r="D115" s="1"/>
      <c r="E115" s="1"/>
      <c r="F115" s="1"/>
    </row>
    <row r="116" spans="4:6" ht="15.6" customHeight="1" x14ac:dyDescent="0.15">
      <c r="D116" s="1"/>
      <c r="E116" s="1"/>
      <c r="F116" s="1"/>
    </row>
    <row r="117" spans="4:6" ht="15.6" customHeight="1" x14ac:dyDescent="0.15">
      <c r="D117" s="1"/>
      <c r="E117" s="1"/>
      <c r="F117" s="1"/>
    </row>
    <row r="118" spans="4:6" ht="15.6" customHeight="1" x14ac:dyDescent="0.15">
      <c r="D118" s="1"/>
      <c r="E118" s="1"/>
      <c r="F118" s="1"/>
    </row>
    <row r="119" spans="4:6" ht="15.6" customHeight="1" x14ac:dyDescent="0.15">
      <c r="D119" s="1"/>
      <c r="E119" s="1"/>
      <c r="F119" s="1"/>
    </row>
    <row r="120" spans="4:6" ht="20.25" customHeight="1" x14ac:dyDescent="0.15">
      <c r="D120" s="1"/>
      <c r="E120" s="1"/>
      <c r="F120" s="1"/>
    </row>
    <row r="121" spans="4:6" ht="15.6" customHeight="1" x14ac:dyDescent="0.15">
      <c r="D121" s="1"/>
      <c r="E121" s="1"/>
      <c r="F121" s="1"/>
    </row>
    <row r="122" spans="4:6" ht="15.6" customHeight="1" x14ac:dyDescent="0.15">
      <c r="D122" s="1"/>
      <c r="E122" s="1"/>
      <c r="F122" s="1"/>
    </row>
    <row r="123" spans="4:6" ht="15.6" customHeight="1" x14ac:dyDescent="0.15">
      <c r="D123" s="1"/>
      <c r="E123" s="1"/>
      <c r="F123" s="1"/>
    </row>
    <row r="124" spans="4:6" ht="15.6" customHeight="1" x14ac:dyDescent="0.15">
      <c r="D124" s="1"/>
      <c r="E124" s="1"/>
      <c r="F124" s="1"/>
    </row>
    <row r="125" spans="4:6" ht="15.6" customHeight="1" x14ac:dyDescent="0.15">
      <c r="D125" s="1"/>
      <c r="E125" s="1"/>
      <c r="F125" s="1"/>
    </row>
    <row r="126" spans="4:6" ht="15.6" customHeight="1" x14ac:dyDescent="0.15">
      <c r="D126" s="1"/>
      <c r="E126" s="1"/>
      <c r="F126" s="1"/>
    </row>
    <row r="127" spans="4:6" ht="15.6" customHeight="1" x14ac:dyDescent="0.15">
      <c r="D127" s="1"/>
      <c r="E127" s="1"/>
      <c r="F127" s="1"/>
    </row>
    <row r="128" spans="4:6" ht="15.6" customHeight="1" x14ac:dyDescent="0.15">
      <c r="D128" s="1"/>
      <c r="E128" s="1"/>
      <c r="F128" s="1"/>
    </row>
    <row r="129" spans="4:6" ht="15.6" customHeight="1" x14ac:dyDescent="0.15">
      <c r="D129" s="1"/>
      <c r="E129" s="1"/>
      <c r="F129" s="1"/>
    </row>
  </sheetData>
  <mergeCells count="117">
    <mergeCell ref="A1:G1"/>
    <mergeCell ref="A3:E3"/>
    <mergeCell ref="A6:D6"/>
    <mergeCell ref="H6:J6"/>
    <mergeCell ref="A10:B10"/>
    <mergeCell ref="C10:D10"/>
    <mergeCell ref="J10:K10"/>
    <mergeCell ref="A11:B13"/>
    <mergeCell ref="H11:H13"/>
    <mergeCell ref="J11:K11"/>
    <mergeCell ref="J12:K12"/>
    <mergeCell ref="J13:K13"/>
    <mergeCell ref="A14:A19"/>
    <mergeCell ref="B14:B16"/>
    <mergeCell ref="B17:B19"/>
    <mergeCell ref="H14:H16"/>
    <mergeCell ref="J14:K14"/>
    <mergeCell ref="J15:K15"/>
    <mergeCell ref="J16:K16"/>
    <mergeCell ref="A20:B22"/>
    <mergeCell ref="H20:K20"/>
    <mergeCell ref="J21:K21"/>
    <mergeCell ref="H22:H24"/>
    <mergeCell ref="J22:K22"/>
    <mergeCell ref="A23:B25"/>
    <mergeCell ref="J23:K23"/>
    <mergeCell ref="J24:K24"/>
    <mergeCell ref="H25:H27"/>
    <mergeCell ref="J25:K25"/>
    <mergeCell ref="A33:E33"/>
    <mergeCell ref="A34:B34"/>
    <mergeCell ref="H34:I34"/>
    <mergeCell ref="A35:B35"/>
    <mergeCell ref="H35:I35"/>
    <mergeCell ref="H36:I36"/>
    <mergeCell ref="A26:B28"/>
    <mergeCell ref="J26:K26"/>
    <mergeCell ref="J27:K27"/>
    <mergeCell ref="H28:H30"/>
    <mergeCell ref="J28:K28"/>
    <mergeCell ref="A29:B31"/>
    <mergeCell ref="J29:K29"/>
    <mergeCell ref="J30:K30"/>
    <mergeCell ref="H40:I40"/>
    <mergeCell ref="A41:B41"/>
    <mergeCell ref="H41:I41"/>
    <mergeCell ref="H42:I42"/>
    <mergeCell ref="H43:I43"/>
    <mergeCell ref="A44:B44"/>
    <mergeCell ref="A37:B37"/>
    <mergeCell ref="H37:I37"/>
    <mergeCell ref="A38:B38"/>
    <mergeCell ref="H38:I38"/>
    <mergeCell ref="A39:B39"/>
    <mergeCell ref="H39:I39"/>
    <mergeCell ref="A50:B50"/>
    <mergeCell ref="H50:I50"/>
    <mergeCell ref="A51:B51"/>
    <mergeCell ref="H51:I51"/>
    <mergeCell ref="H48:I48"/>
    <mergeCell ref="A52:B52"/>
    <mergeCell ref="H52:I52"/>
    <mergeCell ref="A45:B45"/>
    <mergeCell ref="H44:I44"/>
    <mergeCell ref="A46:B46"/>
    <mergeCell ref="A47:B47"/>
    <mergeCell ref="A48:B48"/>
    <mergeCell ref="A49:B49"/>
    <mergeCell ref="A58:B58"/>
    <mergeCell ref="H58:I58"/>
    <mergeCell ref="A59:B59"/>
    <mergeCell ref="H59:I59"/>
    <mergeCell ref="A60:B60"/>
    <mergeCell ref="H60:I60"/>
    <mergeCell ref="H53:I53"/>
    <mergeCell ref="A54:B54"/>
    <mergeCell ref="A55:B55"/>
    <mergeCell ref="A56:B56"/>
    <mergeCell ref="H56:I56"/>
    <mergeCell ref="A57:B57"/>
    <mergeCell ref="H57:I57"/>
    <mergeCell ref="H54:I54"/>
    <mergeCell ref="A64:B64"/>
    <mergeCell ref="H64:I64"/>
    <mergeCell ref="A65:B65"/>
    <mergeCell ref="H65:I65"/>
    <mergeCell ref="H66:I66"/>
    <mergeCell ref="H67:I67"/>
    <mergeCell ref="A61:B61"/>
    <mergeCell ref="H61:I61"/>
    <mergeCell ref="A62:B62"/>
    <mergeCell ref="H62:I62"/>
    <mergeCell ref="A63:B63"/>
    <mergeCell ref="H63:I63"/>
    <mergeCell ref="A82:B82"/>
    <mergeCell ref="A74:B74"/>
    <mergeCell ref="H74:I74"/>
    <mergeCell ref="H75:I75"/>
    <mergeCell ref="H76:I76"/>
    <mergeCell ref="A68:B68"/>
    <mergeCell ref="H68:I68"/>
    <mergeCell ref="A69:B69"/>
    <mergeCell ref="H69:I69"/>
    <mergeCell ref="A70:B70"/>
    <mergeCell ref="H70:I70"/>
    <mergeCell ref="H81:I81"/>
    <mergeCell ref="H77:I77"/>
    <mergeCell ref="A78:B78"/>
    <mergeCell ref="H78:I78"/>
    <mergeCell ref="A79:B79"/>
    <mergeCell ref="A80:B80"/>
    <mergeCell ref="H79:I79"/>
    <mergeCell ref="A71:B71"/>
    <mergeCell ref="H71:I71"/>
    <mergeCell ref="A72:B72"/>
    <mergeCell ref="H72:I72"/>
    <mergeCell ref="H73:I73"/>
  </mergeCells>
  <phoneticPr fontId="2"/>
  <pageMargins left="0.78740157480314965" right="0.78740157480314965" top="0.59055118110236227" bottom="0.39370078740157483" header="0.51181102362204722" footer="0.19685039370078741"/>
  <pageSetup paperSize="9" firstPageNumber="424" orientation="portrait" useFirstPageNumber="1" horizontalDpi="300" verticalDpi="300" r:id="rId1"/>
  <headerFooter scaleWithDoc="0" alignWithMargins="0">
    <oddFooter>&amp;C- &amp;P -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6"/>
  <sheetViews>
    <sheetView zoomScale="200" zoomScaleNormal="200" zoomScaleSheetLayoutView="100" workbookViewId="0">
      <selection activeCell="M18" sqref="M18"/>
    </sheetView>
  </sheetViews>
  <sheetFormatPr defaultColWidth="8.625" defaultRowHeight="15.6" customHeight="1" x14ac:dyDescent="0.15"/>
  <cols>
    <col min="1" max="1" width="6.5" style="1" customWidth="1"/>
    <col min="2" max="2" width="8.625" style="1" customWidth="1"/>
    <col min="3" max="3" width="3.375" style="1" customWidth="1"/>
    <col min="4" max="4" width="7.5" style="3" customWidth="1"/>
    <col min="5" max="5" width="8.625" style="3" customWidth="1"/>
    <col min="6" max="6" width="7.5" style="3" customWidth="1"/>
    <col min="7" max="7" width="1.75" style="1" customWidth="1"/>
    <col min="8" max="8" width="6.625" style="1" customWidth="1"/>
    <col min="9" max="9" width="8.625" style="1" customWidth="1"/>
    <col min="10" max="10" width="3.25" style="1" customWidth="1"/>
    <col min="11" max="11" width="7.5" style="1" customWidth="1"/>
    <col min="12" max="12" width="9.125" style="1" customWidth="1"/>
    <col min="13" max="13" width="7.5" style="1" customWidth="1"/>
    <col min="14" max="16384" width="8.625" style="1"/>
  </cols>
  <sheetData>
    <row r="1" spans="1:13" ht="24.95" customHeight="1" x14ac:dyDescent="0.15">
      <c r="A1" s="393"/>
      <c r="B1" s="393"/>
      <c r="C1" s="393"/>
      <c r="D1" s="393"/>
      <c r="E1" s="393"/>
      <c r="F1" s="393"/>
      <c r="G1" s="393"/>
    </row>
    <row r="2" spans="1:13" ht="3.95" customHeight="1" x14ac:dyDescent="0.15">
      <c r="A2" s="191"/>
      <c r="B2" s="191"/>
      <c r="C2" s="191"/>
      <c r="D2" s="191"/>
      <c r="E2" s="191"/>
      <c r="F2" s="191"/>
      <c r="G2" s="191"/>
    </row>
    <row r="3" spans="1:13" ht="19.5" customHeight="1" x14ac:dyDescent="0.15">
      <c r="A3" s="379" t="s">
        <v>110</v>
      </c>
      <c r="B3" s="379"/>
      <c r="C3" s="379"/>
      <c r="D3" s="379"/>
      <c r="E3" s="379"/>
      <c r="F3" s="2"/>
      <c r="G3" s="3"/>
    </row>
    <row r="4" spans="1:13" ht="3.95" customHeight="1" x14ac:dyDescent="0.15">
      <c r="A4" s="8"/>
      <c r="B4" s="8"/>
      <c r="C4" s="8"/>
      <c r="D4" s="8"/>
      <c r="E4" s="8"/>
      <c r="F4" s="2"/>
      <c r="G4" s="3"/>
    </row>
    <row r="5" spans="1:13" ht="9.6" customHeight="1" x14ac:dyDescent="0.15">
      <c r="A5" s="127"/>
      <c r="B5" s="127"/>
      <c r="C5" s="127"/>
      <c r="D5" s="128"/>
      <c r="E5" s="128" t="s">
        <v>270</v>
      </c>
      <c r="F5" s="128"/>
      <c r="G5" s="128"/>
      <c r="H5" s="127"/>
      <c r="I5" s="127"/>
      <c r="J5" s="127"/>
      <c r="K5" s="128"/>
      <c r="L5" s="128" t="s">
        <v>270</v>
      </c>
      <c r="M5" s="139"/>
    </row>
    <row r="6" spans="1:13" s="139" customFormat="1" ht="10.5" customHeight="1" x14ac:dyDescent="0.15">
      <c r="A6" s="380" t="s">
        <v>94</v>
      </c>
      <c r="B6" s="380"/>
      <c r="C6" s="380"/>
      <c r="D6" s="380"/>
      <c r="E6" s="128" t="s">
        <v>269</v>
      </c>
      <c r="F6" s="128"/>
      <c r="G6" s="128"/>
      <c r="H6" s="381" t="s">
        <v>95</v>
      </c>
      <c r="I6" s="381"/>
      <c r="J6" s="382"/>
      <c r="K6" s="127"/>
      <c r="L6" s="128" t="s">
        <v>269</v>
      </c>
    </row>
    <row r="7" spans="1:13" ht="9.6" customHeight="1" x14ac:dyDescent="0.15">
      <c r="A7" s="127"/>
      <c r="B7" s="127"/>
      <c r="C7" s="127"/>
      <c r="D7" s="128"/>
      <c r="E7" s="128" t="s">
        <v>104</v>
      </c>
      <c r="F7" s="128"/>
      <c r="G7" s="128"/>
      <c r="H7" s="127"/>
      <c r="I7" s="127"/>
      <c r="J7" s="127"/>
      <c r="K7" s="128"/>
      <c r="L7" s="128" t="s">
        <v>104</v>
      </c>
      <c r="M7" s="139"/>
    </row>
    <row r="8" spans="1:13" ht="9.6" customHeight="1" x14ac:dyDescent="0.15">
      <c r="A8" s="127"/>
      <c r="B8" s="127"/>
      <c r="C8" s="127"/>
      <c r="D8" s="128" t="s">
        <v>237</v>
      </c>
      <c r="E8" s="128" t="s">
        <v>105</v>
      </c>
      <c r="F8" s="128"/>
      <c r="G8" s="128"/>
      <c r="H8" s="127"/>
      <c r="I8" s="127"/>
      <c r="J8" s="127"/>
      <c r="K8" s="128"/>
      <c r="L8" s="128" t="s">
        <v>77</v>
      </c>
      <c r="M8" s="139"/>
    </row>
    <row r="9" spans="1:13" ht="9.6" customHeight="1" x14ac:dyDescent="0.15">
      <c r="A9" s="160"/>
      <c r="B9" s="129"/>
      <c r="C9" s="129"/>
      <c r="D9" s="128"/>
      <c r="E9" s="128"/>
      <c r="F9" s="128"/>
      <c r="G9" s="128"/>
      <c r="H9" s="139"/>
      <c r="I9" s="139"/>
      <c r="J9" s="139"/>
      <c r="K9" s="128"/>
      <c r="L9" s="128"/>
      <c r="M9" s="139"/>
    </row>
    <row r="10" spans="1:13" ht="9.6" customHeight="1" x14ac:dyDescent="0.15">
      <c r="A10" s="383" t="s">
        <v>72</v>
      </c>
      <c r="B10" s="384"/>
      <c r="C10" s="372" t="s">
        <v>7</v>
      </c>
      <c r="D10" s="373"/>
      <c r="E10" s="130" t="s">
        <v>0</v>
      </c>
      <c r="F10" s="163"/>
      <c r="G10" s="128"/>
      <c r="H10" s="131" t="s">
        <v>12</v>
      </c>
      <c r="I10" s="130" t="s">
        <v>11</v>
      </c>
      <c r="J10" s="372" t="s">
        <v>8</v>
      </c>
      <c r="K10" s="373"/>
      <c r="L10" s="130" t="s">
        <v>9</v>
      </c>
      <c r="M10" s="139"/>
    </row>
    <row r="11" spans="1:13" ht="9.6" customHeight="1" x14ac:dyDescent="0.15">
      <c r="A11" s="385" t="s">
        <v>73</v>
      </c>
      <c r="B11" s="386"/>
      <c r="C11" s="132"/>
      <c r="D11" s="190">
        <f>SUM(D14,D17,D20,D23,D26,D29)</f>
        <v>1083</v>
      </c>
      <c r="E11" s="167">
        <f>SUM(E14,E17,E20,E23,E26,E29)</f>
        <v>661652</v>
      </c>
      <c r="F11" s="161"/>
      <c r="G11" s="128"/>
      <c r="H11" s="367" t="s">
        <v>10</v>
      </c>
      <c r="I11" s="170">
        <f>SUM(J11:L11)</f>
        <v>48435</v>
      </c>
      <c r="J11" s="398">
        <v>20212</v>
      </c>
      <c r="K11" s="399"/>
      <c r="L11" s="226">
        <v>28223</v>
      </c>
      <c r="M11" s="139"/>
    </row>
    <row r="12" spans="1:13" ht="9.6" customHeight="1" x14ac:dyDescent="0.15">
      <c r="A12" s="356"/>
      <c r="B12" s="357"/>
      <c r="C12" s="133"/>
      <c r="D12" s="190">
        <f>SUM(D15,D18,D21,D24,D27,D30)</f>
        <v>1887</v>
      </c>
      <c r="E12" s="167">
        <f>SUM(E15,E18,E21,E24,E27,E30)</f>
        <v>1033063</v>
      </c>
      <c r="F12" s="161"/>
      <c r="G12" s="128"/>
      <c r="H12" s="368"/>
      <c r="I12" s="168">
        <f>SUM(J12:L12)</f>
        <v>130478</v>
      </c>
      <c r="J12" s="396">
        <v>73029</v>
      </c>
      <c r="K12" s="397"/>
      <c r="L12" s="170">
        <v>57449</v>
      </c>
      <c r="M12" s="139"/>
    </row>
    <row r="13" spans="1:13" ht="9.6" customHeight="1" x14ac:dyDescent="0.15">
      <c r="A13" s="356"/>
      <c r="B13" s="357"/>
      <c r="C13" s="133"/>
      <c r="D13" s="181">
        <f>SUM(D11-D12)</f>
        <v>-804</v>
      </c>
      <c r="E13" s="170">
        <f>SUM(E11-E12)</f>
        <v>-371411</v>
      </c>
      <c r="F13" s="161"/>
      <c r="G13" s="128"/>
      <c r="H13" s="369"/>
      <c r="I13" s="164">
        <f>SUM(J13:L13)</f>
        <v>-82043</v>
      </c>
      <c r="J13" s="394">
        <f>SUM(J11-J12)</f>
        <v>-52817</v>
      </c>
      <c r="K13" s="395"/>
      <c r="L13" s="164">
        <f>SUM(L11-L12)</f>
        <v>-29226</v>
      </c>
      <c r="M13" s="139"/>
    </row>
    <row r="14" spans="1:13" ht="9.6" customHeight="1" x14ac:dyDescent="0.15">
      <c r="A14" s="356" t="s">
        <v>3</v>
      </c>
      <c r="B14" s="366" t="s">
        <v>6</v>
      </c>
      <c r="C14" s="135"/>
      <c r="D14" s="181">
        <v>72</v>
      </c>
      <c r="E14" s="170">
        <v>409108</v>
      </c>
      <c r="F14" s="161"/>
      <c r="G14" s="128"/>
      <c r="H14" s="139"/>
      <c r="I14" s="139"/>
      <c r="J14" s="139"/>
      <c r="K14" s="139"/>
      <c r="L14" s="139"/>
      <c r="M14" s="139"/>
    </row>
    <row r="15" spans="1:13" ht="9.6" customHeight="1" x14ac:dyDescent="0.15">
      <c r="A15" s="356"/>
      <c r="B15" s="366"/>
      <c r="C15" s="135"/>
      <c r="D15" s="181">
        <v>118</v>
      </c>
      <c r="E15" s="170">
        <v>609640</v>
      </c>
      <c r="F15" s="161"/>
      <c r="G15" s="128"/>
      <c r="H15" s="139"/>
      <c r="I15" s="139"/>
      <c r="J15" s="139"/>
      <c r="K15" s="139"/>
      <c r="L15" s="139"/>
      <c r="M15" s="139"/>
    </row>
    <row r="16" spans="1:13" ht="9.6" customHeight="1" x14ac:dyDescent="0.15">
      <c r="A16" s="356"/>
      <c r="B16" s="366"/>
      <c r="C16" s="135"/>
      <c r="D16" s="181">
        <f>SUM(D14-D15)</f>
        <v>-46</v>
      </c>
      <c r="E16" s="170">
        <f>SUM(E14-E15)</f>
        <v>-200532</v>
      </c>
      <c r="F16" s="161"/>
      <c r="G16" s="128"/>
      <c r="H16" s="139"/>
      <c r="I16" s="139"/>
      <c r="J16" s="139"/>
      <c r="K16" s="139"/>
      <c r="L16" s="139"/>
      <c r="M16" s="139"/>
    </row>
    <row r="17" spans="1:13" ht="9.6" customHeight="1" x14ac:dyDescent="0.15">
      <c r="A17" s="365"/>
      <c r="B17" s="366" t="s">
        <v>5</v>
      </c>
      <c r="C17" s="135"/>
      <c r="D17" s="181">
        <v>1010</v>
      </c>
      <c r="E17" s="170">
        <v>252515</v>
      </c>
      <c r="F17" s="161"/>
      <c r="G17" s="128"/>
      <c r="H17" s="139"/>
      <c r="I17" s="139"/>
      <c r="J17" s="139"/>
      <c r="K17" s="128"/>
      <c r="L17" s="128" t="s">
        <v>270</v>
      </c>
      <c r="M17" s="139"/>
    </row>
    <row r="18" spans="1:13" ht="9.6" customHeight="1" x14ac:dyDescent="0.15">
      <c r="A18" s="365"/>
      <c r="B18" s="366"/>
      <c r="C18" s="135"/>
      <c r="D18" s="181">
        <v>1766</v>
      </c>
      <c r="E18" s="170">
        <v>421297</v>
      </c>
      <c r="F18" s="161"/>
      <c r="G18" s="128"/>
      <c r="H18" s="139"/>
      <c r="I18" s="139"/>
      <c r="J18" s="139"/>
      <c r="K18" s="128"/>
      <c r="L18" s="128" t="s">
        <v>269</v>
      </c>
      <c r="M18" s="139"/>
    </row>
    <row r="19" spans="1:13" ht="9.6" customHeight="1" x14ac:dyDescent="0.15">
      <c r="A19" s="365"/>
      <c r="B19" s="366"/>
      <c r="C19" s="135"/>
      <c r="D19" s="181">
        <f>SUM(D17-D18)</f>
        <v>-756</v>
      </c>
      <c r="E19" s="170">
        <f>SUM(E17-E18)</f>
        <v>-168782</v>
      </c>
      <c r="F19" s="161"/>
      <c r="G19" s="128"/>
      <c r="H19" s="139"/>
      <c r="I19" s="139"/>
      <c r="J19" s="139"/>
      <c r="K19" s="128"/>
      <c r="L19" s="128" t="s">
        <v>104</v>
      </c>
      <c r="M19" s="139"/>
    </row>
    <row r="20" spans="1:13" ht="11.1" customHeight="1" x14ac:dyDescent="0.15">
      <c r="A20" s="365" t="s">
        <v>4</v>
      </c>
      <c r="B20" s="357"/>
      <c r="C20" s="133"/>
      <c r="D20" s="181">
        <v>0</v>
      </c>
      <c r="E20" s="170">
        <v>0</v>
      </c>
      <c r="F20" s="161"/>
      <c r="G20" s="128"/>
      <c r="H20" s="371" t="s">
        <v>96</v>
      </c>
      <c r="I20" s="371"/>
      <c r="J20" s="371"/>
      <c r="K20" s="371"/>
      <c r="L20" s="128"/>
      <c r="M20" s="139"/>
    </row>
    <row r="21" spans="1:13" ht="9.6" customHeight="1" x14ac:dyDescent="0.15">
      <c r="A21" s="365"/>
      <c r="B21" s="357"/>
      <c r="C21" s="133"/>
      <c r="D21" s="181">
        <v>0</v>
      </c>
      <c r="E21" s="170">
        <v>0</v>
      </c>
      <c r="F21" s="161"/>
      <c r="G21" s="128"/>
      <c r="H21" s="165"/>
      <c r="I21" s="130" t="s">
        <v>71</v>
      </c>
      <c r="J21" s="372" t="s">
        <v>69</v>
      </c>
      <c r="K21" s="373"/>
      <c r="L21" s="130" t="s">
        <v>70</v>
      </c>
      <c r="M21" s="139"/>
    </row>
    <row r="22" spans="1:13" ht="9.6" customHeight="1" x14ac:dyDescent="0.15">
      <c r="A22" s="365"/>
      <c r="B22" s="357"/>
      <c r="C22" s="133"/>
      <c r="D22" s="181">
        <v>0</v>
      </c>
      <c r="E22" s="170">
        <v>0</v>
      </c>
      <c r="F22" s="161"/>
      <c r="G22" s="128"/>
      <c r="H22" s="374" t="s">
        <v>79</v>
      </c>
      <c r="I22" s="166">
        <f t="shared" ref="I22:I30" si="0">SUM(J22:L22)</f>
        <v>0</v>
      </c>
      <c r="J22" s="400">
        <v>0</v>
      </c>
      <c r="K22" s="401"/>
      <c r="L22" s="166">
        <v>0</v>
      </c>
      <c r="M22" s="139"/>
    </row>
    <row r="23" spans="1:13" ht="9.6" customHeight="1" x14ac:dyDescent="0.15">
      <c r="A23" s="356" t="s">
        <v>74</v>
      </c>
      <c r="B23" s="357"/>
      <c r="C23" s="133"/>
      <c r="D23" s="181">
        <v>0</v>
      </c>
      <c r="E23" s="170">
        <v>0</v>
      </c>
      <c r="F23" s="161"/>
      <c r="G23" s="128"/>
      <c r="H23" s="375"/>
      <c r="I23" s="167">
        <f t="shared" si="0"/>
        <v>0</v>
      </c>
      <c r="J23" s="402">
        <v>0</v>
      </c>
      <c r="K23" s="403"/>
      <c r="L23" s="167">
        <v>0</v>
      </c>
      <c r="M23" s="139"/>
    </row>
    <row r="24" spans="1:13" ht="9.6" customHeight="1" x14ac:dyDescent="0.15">
      <c r="A24" s="356"/>
      <c r="B24" s="357"/>
      <c r="C24" s="133"/>
      <c r="D24" s="181">
        <v>0</v>
      </c>
      <c r="E24" s="170">
        <v>0</v>
      </c>
      <c r="F24" s="161"/>
      <c r="G24" s="128"/>
      <c r="H24" s="376"/>
      <c r="I24" s="168">
        <f t="shared" si="0"/>
        <v>0</v>
      </c>
      <c r="J24" s="396">
        <f>SUM(J22-J23)</f>
        <v>0</v>
      </c>
      <c r="K24" s="397"/>
      <c r="L24" s="167">
        <f>SUM(L22-L23)</f>
        <v>0</v>
      </c>
      <c r="M24" s="139"/>
    </row>
    <row r="25" spans="1:13" ht="9.6" customHeight="1" x14ac:dyDescent="0.15">
      <c r="A25" s="356"/>
      <c r="B25" s="357"/>
      <c r="C25" s="133"/>
      <c r="D25" s="181">
        <f>D23-D24</f>
        <v>0</v>
      </c>
      <c r="E25" s="170">
        <f>E23-E24</f>
        <v>0</v>
      </c>
      <c r="F25" s="161"/>
      <c r="G25" s="128"/>
      <c r="H25" s="359" t="s">
        <v>75</v>
      </c>
      <c r="I25" s="170">
        <f t="shared" si="0"/>
        <v>12916</v>
      </c>
      <c r="J25" s="396">
        <v>6458</v>
      </c>
      <c r="K25" s="397"/>
      <c r="L25" s="168">
        <f>J25</f>
        <v>6458</v>
      </c>
      <c r="M25" s="139"/>
    </row>
    <row r="26" spans="1:13" ht="9.6" customHeight="1" x14ac:dyDescent="0.15">
      <c r="A26" s="356" t="s">
        <v>1</v>
      </c>
      <c r="B26" s="357"/>
      <c r="C26" s="169"/>
      <c r="D26" s="181">
        <v>0</v>
      </c>
      <c r="E26" s="170">
        <v>0</v>
      </c>
      <c r="F26" s="161"/>
      <c r="G26" s="128"/>
      <c r="H26" s="360"/>
      <c r="I26" s="170">
        <f t="shared" si="0"/>
        <v>11572</v>
      </c>
      <c r="J26" s="396">
        <v>5786</v>
      </c>
      <c r="K26" s="397"/>
      <c r="L26" s="168">
        <f>J26</f>
        <v>5786</v>
      </c>
      <c r="M26" s="139"/>
    </row>
    <row r="27" spans="1:13" ht="9.6" customHeight="1" x14ac:dyDescent="0.15">
      <c r="A27" s="356"/>
      <c r="B27" s="357"/>
      <c r="C27" s="133"/>
      <c r="D27" s="181">
        <v>0</v>
      </c>
      <c r="E27" s="170">
        <v>0</v>
      </c>
      <c r="F27" s="161"/>
      <c r="G27" s="128"/>
      <c r="H27" s="377"/>
      <c r="I27" s="168">
        <f t="shared" si="0"/>
        <v>1344</v>
      </c>
      <c r="J27" s="396">
        <f>SUM(J25-J26)</f>
        <v>672</v>
      </c>
      <c r="K27" s="397"/>
      <c r="L27" s="168">
        <f>SUM(L25-L26)</f>
        <v>672</v>
      </c>
      <c r="M27" s="139"/>
    </row>
    <row r="28" spans="1:13" ht="9.6" customHeight="1" x14ac:dyDescent="0.15">
      <c r="A28" s="356"/>
      <c r="B28" s="357"/>
      <c r="C28" s="133"/>
      <c r="D28" s="181">
        <v>0</v>
      </c>
      <c r="E28" s="170">
        <v>0</v>
      </c>
      <c r="F28" s="161"/>
      <c r="G28" s="128"/>
      <c r="H28" s="359" t="s">
        <v>76</v>
      </c>
      <c r="I28" s="168">
        <f t="shared" si="0"/>
        <v>0</v>
      </c>
      <c r="J28" s="396">
        <v>0</v>
      </c>
      <c r="K28" s="397"/>
      <c r="L28" s="168">
        <v>0</v>
      </c>
      <c r="M28" s="139"/>
    </row>
    <row r="29" spans="1:13" ht="9.6" customHeight="1" x14ac:dyDescent="0.15">
      <c r="A29" s="356" t="s">
        <v>2</v>
      </c>
      <c r="B29" s="357"/>
      <c r="C29" s="133"/>
      <c r="D29" s="181">
        <v>1</v>
      </c>
      <c r="E29" s="170">
        <v>29</v>
      </c>
      <c r="F29" s="161"/>
      <c r="G29" s="128"/>
      <c r="H29" s="360"/>
      <c r="I29" s="168">
        <f t="shared" si="0"/>
        <v>0</v>
      </c>
      <c r="J29" s="396">
        <v>0</v>
      </c>
      <c r="K29" s="397"/>
      <c r="L29" s="168">
        <v>0</v>
      </c>
      <c r="M29" s="139"/>
    </row>
    <row r="30" spans="1:13" ht="9.6" customHeight="1" x14ac:dyDescent="0.15">
      <c r="A30" s="356"/>
      <c r="B30" s="357"/>
      <c r="C30" s="133"/>
      <c r="D30" s="181">
        <v>3</v>
      </c>
      <c r="E30" s="170">
        <v>2126</v>
      </c>
      <c r="F30" s="161"/>
      <c r="G30" s="128"/>
      <c r="H30" s="361"/>
      <c r="I30" s="164">
        <f t="shared" si="0"/>
        <v>0</v>
      </c>
      <c r="J30" s="394">
        <v>0</v>
      </c>
      <c r="K30" s="395"/>
      <c r="L30" s="164">
        <v>0</v>
      </c>
      <c r="M30" s="139"/>
    </row>
    <row r="31" spans="1:13" ht="9.6" customHeight="1" x14ac:dyDescent="0.15">
      <c r="A31" s="362"/>
      <c r="B31" s="363"/>
      <c r="C31" s="134"/>
      <c r="D31" s="182">
        <f>SUM(D29-D30)</f>
        <v>-2</v>
      </c>
      <c r="E31" s="164">
        <f>SUM(E29-E30)</f>
        <v>-2097</v>
      </c>
      <c r="F31" s="128"/>
      <c r="G31" s="128"/>
      <c r="H31" s="139"/>
      <c r="I31" s="139"/>
      <c r="J31" s="139"/>
      <c r="K31" s="139"/>
      <c r="L31" s="139"/>
      <c r="M31" s="139"/>
    </row>
    <row r="32" spans="1:13" ht="9" customHeight="1" x14ac:dyDescent="0.15">
      <c r="A32" s="139"/>
      <c r="B32" s="139"/>
      <c r="C32" s="139"/>
      <c r="D32" s="128"/>
      <c r="E32" s="128"/>
      <c r="F32" s="128"/>
      <c r="G32" s="161"/>
      <c r="H32" s="139"/>
      <c r="I32" s="139"/>
      <c r="J32" s="139"/>
      <c r="K32" s="139"/>
      <c r="L32" s="139"/>
      <c r="M32" s="139"/>
    </row>
    <row r="33" spans="1:13" ht="10.5" customHeight="1" x14ac:dyDescent="0.15">
      <c r="A33" s="348" t="s">
        <v>97</v>
      </c>
      <c r="B33" s="348"/>
      <c r="C33" s="348"/>
      <c r="D33" s="348"/>
      <c r="E33" s="349"/>
      <c r="F33" s="128" t="s">
        <v>106</v>
      </c>
      <c r="G33" s="139"/>
      <c r="H33" s="139"/>
      <c r="I33" s="139"/>
      <c r="J33" s="139"/>
      <c r="K33" s="139"/>
      <c r="L33" s="139"/>
      <c r="M33" s="139"/>
    </row>
    <row r="34" spans="1:13" ht="9" customHeight="1" x14ac:dyDescent="0.15">
      <c r="A34" s="350" t="s">
        <v>213</v>
      </c>
      <c r="B34" s="351"/>
      <c r="C34" s="136" t="s">
        <v>238</v>
      </c>
      <c r="D34" s="137" t="s">
        <v>11</v>
      </c>
      <c r="E34" s="120" t="s">
        <v>69</v>
      </c>
      <c r="F34" s="121" t="s">
        <v>70</v>
      </c>
      <c r="G34" s="139"/>
      <c r="H34" s="350" t="s">
        <v>213</v>
      </c>
      <c r="I34" s="351"/>
      <c r="J34" s="136" t="s">
        <v>238</v>
      </c>
      <c r="K34" s="137" t="s">
        <v>11</v>
      </c>
      <c r="L34" s="120" t="s">
        <v>69</v>
      </c>
      <c r="M34" s="121" t="s">
        <v>70</v>
      </c>
    </row>
    <row r="35" spans="1:13" ht="9" customHeight="1" x14ac:dyDescent="0.15">
      <c r="A35" s="352" t="s">
        <v>13</v>
      </c>
      <c r="B35" s="353"/>
      <c r="C35" s="153"/>
      <c r="D35" s="154">
        <f>SUM(D36+K81)</f>
        <v>127158</v>
      </c>
      <c r="E35" s="154">
        <f>SUM(E36+L81)</f>
        <v>18769</v>
      </c>
      <c r="F35" s="155">
        <f>SUM(F36+M81)</f>
        <v>108389</v>
      </c>
      <c r="G35" s="139"/>
      <c r="H35" s="391" t="s">
        <v>43</v>
      </c>
      <c r="I35" s="392"/>
      <c r="J35" s="124">
        <v>264</v>
      </c>
      <c r="K35" s="140">
        <f>SUM(L35,M35)</f>
        <v>0</v>
      </c>
      <c r="L35" s="172">
        <v>0</v>
      </c>
      <c r="M35" s="173">
        <v>0</v>
      </c>
    </row>
    <row r="36" spans="1:13" ht="9" customHeight="1" x14ac:dyDescent="0.15">
      <c r="A36" s="184" t="s">
        <v>214</v>
      </c>
      <c r="B36" s="225"/>
      <c r="C36" s="157"/>
      <c r="D36" s="158">
        <f>SUM(D37+D49+D56+D67+K37+K53+K63+K72+K80)</f>
        <v>127158</v>
      </c>
      <c r="E36" s="174">
        <f>SUM(E37+E49+E56+E67+L37+L53+L63+L72+L80)</f>
        <v>18769</v>
      </c>
      <c r="F36" s="155">
        <f>SUM(F37+F49+F56+F67+M37+M53+M63+M72+M80)</f>
        <v>108389</v>
      </c>
      <c r="G36" s="139"/>
      <c r="H36" s="338" t="s">
        <v>44</v>
      </c>
      <c r="I36" s="339"/>
      <c r="J36" s="125">
        <v>265</v>
      </c>
      <c r="K36" s="141">
        <f>SUM(L36,M36)</f>
        <v>0</v>
      </c>
      <c r="L36" s="146">
        <v>0</v>
      </c>
      <c r="M36" s="147">
        <v>0</v>
      </c>
    </row>
    <row r="37" spans="1:13" ht="9" customHeight="1" x14ac:dyDescent="0.15">
      <c r="A37" s="338" t="s">
        <v>100</v>
      </c>
      <c r="B37" s="345"/>
      <c r="C37" s="125"/>
      <c r="D37" s="141">
        <f>SUM(D38:D48)</f>
        <v>7025</v>
      </c>
      <c r="E37" s="146">
        <f>SUM(E38:E48)</f>
        <v>632</v>
      </c>
      <c r="F37" s="147">
        <f>SUM(F38:F48)</f>
        <v>6393</v>
      </c>
      <c r="G37" s="139"/>
      <c r="H37" s="338" t="s">
        <v>45</v>
      </c>
      <c r="I37" s="345"/>
      <c r="J37" s="125"/>
      <c r="K37" s="141">
        <f>SUM(K38:K52)</f>
        <v>29581</v>
      </c>
      <c r="L37" s="146">
        <f>SUM(L38:L52)</f>
        <v>80</v>
      </c>
      <c r="M37" s="147">
        <f>SUM(M38:M52)</f>
        <v>29501</v>
      </c>
    </row>
    <row r="38" spans="1:13" ht="9" customHeight="1" x14ac:dyDescent="0.15">
      <c r="A38" s="346" t="s">
        <v>14</v>
      </c>
      <c r="B38" s="347"/>
      <c r="C38" s="125">
        <v>11</v>
      </c>
      <c r="D38" s="141">
        <f t="shared" ref="D38:D48" si="1">SUM(E38,F38)</f>
        <v>0</v>
      </c>
      <c r="E38" s="146">
        <v>0</v>
      </c>
      <c r="F38" s="147">
        <v>0</v>
      </c>
      <c r="G38" s="139"/>
      <c r="H38" s="338" t="s">
        <v>46</v>
      </c>
      <c r="I38" s="345"/>
      <c r="J38" s="125">
        <v>271</v>
      </c>
      <c r="K38" s="141">
        <f t="shared" ref="K38:K52" si="2">SUM(L38,M38)</f>
        <v>0</v>
      </c>
      <c r="L38" s="146">
        <v>0</v>
      </c>
      <c r="M38" s="147">
        <v>0</v>
      </c>
    </row>
    <row r="39" spans="1:13" ht="9" customHeight="1" x14ac:dyDescent="0.15">
      <c r="A39" s="346" t="s">
        <v>15</v>
      </c>
      <c r="B39" s="347"/>
      <c r="C39" s="125">
        <v>21</v>
      </c>
      <c r="D39" s="141">
        <f t="shared" si="1"/>
        <v>61</v>
      </c>
      <c r="E39" s="146">
        <v>0</v>
      </c>
      <c r="F39" s="147">
        <v>61</v>
      </c>
      <c r="G39" s="139"/>
      <c r="H39" s="338" t="s">
        <v>239</v>
      </c>
      <c r="I39" s="345"/>
      <c r="J39" s="125">
        <v>281</v>
      </c>
      <c r="K39" s="141">
        <f t="shared" si="2"/>
        <v>4398</v>
      </c>
      <c r="L39" s="146">
        <v>0</v>
      </c>
      <c r="M39" s="147">
        <v>4398</v>
      </c>
    </row>
    <row r="40" spans="1:13" ht="9" customHeight="1" x14ac:dyDescent="0.15">
      <c r="A40" s="189" t="s">
        <v>240</v>
      </c>
      <c r="B40" s="186"/>
      <c r="C40" s="125">
        <v>22</v>
      </c>
      <c r="D40" s="141">
        <f t="shared" si="1"/>
        <v>0</v>
      </c>
      <c r="E40" s="146">
        <v>0</v>
      </c>
      <c r="F40" s="147">
        <v>0</v>
      </c>
      <c r="G40" s="139"/>
      <c r="H40" s="338" t="s">
        <v>47</v>
      </c>
      <c r="I40" s="345"/>
      <c r="J40" s="125">
        <v>291</v>
      </c>
      <c r="K40" s="141">
        <f t="shared" si="2"/>
        <v>0</v>
      </c>
      <c r="L40" s="146">
        <v>0</v>
      </c>
      <c r="M40" s="147">
        <v>0</v>
      </c>
    </row>
    <row r="41" spans="1:13" ht="9" customHeight="1" x14ac:dyDescent="0.15">
      <c r="A41" s="346" t="s">
        <v>16</v>
      </c>
      <c r="B41" s="347"/>
      <c r="C41" s="125">
        <v>23</v>
      </c>
      <c r="D41" s="141">
        <f t="shared" si="1"/>
        <v>0</v>
      </c>
      <c r="E41" s="146">
        <v>0</v>
      </c>
      <c r="F41" s="147">
        <v>0</v>
      </c>
      <c r="G41" s="139"/>
      <c r="H41" s="338" t="s">
        <v>215</v>
      </c>
      <c r="I41" s="345"/>
      <c r="J41" s="125">
        <v>301</v>
      </c>
      <c r="K41" s="141">
        <f t="shared" si="2"/>
        <v>3044</v>
      </c>
      <c r="L41" s="146">
        <v>80</v>
      </c>
      <c r="M41" s="147">
        <v>2964</v>
      </c>
    </row>
    <row r="42" spans="1:13" ht="9" customHeight="1" x14ac:dyDescent="0.15">
      <c r="A42" s="189" t="s">
        <v>81</v>
      </c>
      <c r="B42" s="186"/>
      <c r="C42" s="125">
        <v>24</v>
      </c>
      <c r="D42" s="141">
        <f t="shared" si="1"/>
        <v>0</v>
      </c>
      <c r="E42" s="146">
        <v>0</v>
      </c>
      <c r="F42" s="147">
        <v>0</v>
      </c>
      <c r="G42" s="139"/>
      <c r="H42" s="338" t="s">
        <v>48</v>
      </c>
      <c r="I42" s="345"/>
      <c r="J42" s="125">
        <v>311</v>
      </c>
      <c r="K42" s="141">
        <f t="shared" si="2"/>
        <v>13650</v>
      </c>
      <c r="L42" s="146">
        <v>0</v>
      </c>
      <c r="M42" s="147">
        <v>13650</v>
      </c>
    </row>
    <row r="43" spans="1:13" ht="9" customHeight="1" x14ac:dyDescent="0.15">
      <c r="A43" s="148" t="s">
        <v>107</v>
      </c>
      <c r="B43" s="149"/>
      <c r="C43" s="159">
        <v>31</v>
      </c>
      <c r="D43" s="150">
        <f t="shared" si="1"/>
        <v>1356</v>
      </c>
      <c r="E43" s="151">
        <v>0</v>
      </c>
      <c r="F43" s="152">
        <v>1356</v>
      </c>
      <c r="G43" s="139"/>
      <c r="H43" s="338" t="s">
        <v>241</v>
      </c>
      <c r="I43" s="345"/>
      <c r="J43" s="125">
        <v>320</v>
      </c>
      <c r="K43" s="141">
        <f t="shared" si="2"/>
        <v>2760</v>
      </c>
      <c r="L43" s="146">
        <v>0</v>
      </c>
      <c r="M43" s="147">
        <v>2760</v>
      </c>
    </row>
    <row r="44" spans="1:13" ht="9" customHeight="1" x14ac:dyDescent="0.15">
      <c r="A44" s="346" t="s">
        <v>17</v>
      </c>
      <c r="B44" s="347"/>
      <c r="C44" s="125">
        <v>41</v>
      </c>
      <c r="D44" s="141">
        <f t="shared" si="1"/>
        <v>0</v>
      </c>
      <c r="E44" s="146">
        <v>0</v>
      </c>
      <c r="F44" s="147">
        <v>0</v>
      </c>
      <c r="G44" s="139"/>
      <c r="H44" s="338" t="s">
        <v>242</v>
      </c>
      <c r="I44" s="345"/>
      <c r="J44" s="125">
        <v>321</v>
      </c>
      <c r="K44" s="141">
        <f t="shared" si="2"/>
        <v>4000</v>
      </c>
      <c r="L44" s="146">
        <v>0</v>
      </c>
      <c r="M44" s="147">
        <v>4000</v>
      </c>
    </row>
    <row r="45" spans="1:13" ht="9" customHeight="1" x14ac:dyDescent="0.15">
      <c r="A45" s="331" t="s">
        <v>82</v>
      </c>
      <c r="B45" s="332"/>
      <c r="C45" s="125">
        <v>51</v>
      </c>
      <c r="D45" s="141">
        <f t="shared" si="1"/>
        <v>460</v>
      </c>
      <c r="E45" s="146">
        <v>437</v>
      </c>
      <c r="F45" s="147">
        <v>23</v>
      </c>
      <c r="G45" s="139"/>
      <c r="H45" s="185" t="s">
        <v>50</v>
      </c>
      <c r="I45" s="186"/>
      <c r="J45" s="125">
        <v>322</v>
      </c>
      <c r="K45" s="141">
        <f t="shared" si="2"/>
        <v>0</v>
      </c>
      <c r="L45" s="146">
        <v>0</v>
      </c>
      <c r="M45" s="147">
        <v>0</v>
      </c>
    </row>
    <row r="46" spans="1:13" ht="9" customHeight="1" x14ac:dyDescent="0.15">
      <c r="A46" s="346" t="s">
        <v>18</v>
      </c>
      <c r="B46" s="347"/>
      <c r="C46" s="125">
        <v>61</v>
      </c>
      <c r="D46" s="141">
        <f t="shared" si="1"/>
        <v>0</v>
      </c>
      <c r="E46" s="146">
        <v>0</v>
      </c>
      <c r="F46" s="147">
        <v>0</v>
      </c>
      <c r="G46" s="139"/>
      <c r="H46" s="185" t="s">
        <v>51</v>
      </c>
      <c r="I46" s="186"/>
      <c r="J46" s="125">
        <v>323</v>
      </c>
      <c r="K46" s="141">
        <f t="shared" si="2"/>
        <v>1729</v>
      </c>
      <c r="L46" s="146">
        <v>0</v>
      </c>
      <c r="M46" s="147">
        <v>1729</v>
      </c>
    </row>
    <row r="47" spans="1:13" ht="9" customHeight="1" x14ac:dyDescent="0.15">
      <c r="A47" s="331" t="s">
        <v>90</v>
      </c>
      <c r="B47" s="332"/>
      <c r="C47" s="125">
        <v>71</v>
      </c>
      <c r="D47" s="141">
        <f t="shared" si="1"/>
        <v>2529</v>
      </c>
      <c r="E47" s="146">
        <v>63</v>
      </c>
      <c r="F47" s="147">
        <v>2466</v>
      </c>
      <c r="G47" s="139"/>
      <c r="H47" s="185" t="s">
        <v>49</v>
      </c>
      <c r="I47" s="186"/>
      <c r="J47" s="125">
        <v>324</v>
      </c>
      <c r="K47" s="141">
        <f t="shared" si="2"/>
        <v>0</v>
      </c>
      <c r="L47" s="146">
        <v>0</v>
      </c>
      <c r="M47" s="147">
        <v>0</v>
      </c>
    </row>
    <row r="48" spans="1:13" ht="9" customHeight="1" x14ac:dyDescent="0.15">
      <c r="A48" s="335" t="s">
        <v>98</v>
      </c>
      <c r="B48" s="336"/>
      <c r="C48" s="179">
        <v>81</v>
      </c>
      <c r="D48" s="141">
        <f t="shared" si="1"/>
        <v>2619</v>
      </c>
      <c r="E48" s="146">
        <v>132</v>
      </c>
      <c r="F48" s="147">
        <v>2487</v>
      </c>
      <c r="G48" s="139"/>
      <c r="H48" s="338" t="s">
        <v>243</v>
      </c>
      <c r="I48" s="345"/>
      <c r="J48" s="125">
        <v>331</v>
      </c>
      <c r="K48" s="141">
        <f t="shared" si="2"/>
        <v>0</v>
      </c>
      <c r="L48" s="146">
        <v>0</v>
      </c>
      <c r="M48" s="147">
        <v>0</v>
      </c>
    </row>
    <row r="49" spans="1:13" ht="9" customHeight="1" x14ac:dyDescent="0.15">
      <c r="A49" s="338" t="s">
        <v>19</v>
      </c>
      <c r="B49" s="344"/>
      <c r="C49" s="125"/>
      <c r="D49" s="141">
        <f>SUM(D50:D55)</f>
        <v>3407</v>
      </c>
      <c r="E49" s="146">
        <f>SUM(E50:E55)</f>
        <v>45</v>
      </c>
      <c r="F49" s="147">
        <f>SUM(F50:F55)</f>
        <v>3362</v>
      </c>
      <c r="G49" s="139"/>
      <c r="H49" s="185" t="s">
        <v>216</v>
      </c>
      <c r="I49" s="186"/>
      <c r="J49" s="125">
        <v>341</v>
      </c>
      <c r="K49" s="141">
        <f t="shared" si="2"/>
        <v>0</v>
      </c>
      <c r="L49" s="146">
        <v>0</v>
      </c>
      <c r="M49" s="147">
        <v>0</v>
      </c>
    </row>
    <row r="50" spans="1:13" ht="9" customHeight="1" x14ac:dyDescent="0.15">
      <c r="A50" s="338" t="s">
        <v>20</v>
      </c>
      <c r="B50" s="344"/>
      <c r="C50" s="125">
        <v>91</v>
      </c>
      <c r="D50" s="141">
        <f t="shared" ref="D50:D55" si="3">SUM(E50,F50)</f>
        <v>0</v>
      </c>
      <c r="E50" s="146">
        <v>0</v>
      </c>
      <c r="F50" s="147">
        <v>0</v>
      </c>
      <c r="G50" s="139"/>
      <c r="H50" s="338" t="s">
        <v>52</v>
      </c>
      <c r="I50" s="339"/>
      <c r="J50" s="125">
        <v>351</v>
      </c>
      <c r="K50" s="141">
        <f t="shared" si="2"/>
        <v>0</v>
      </c>
      <c r="L50" s="146">
        <v>0</v>
      </c>
      <c r="M50" s="147">
        <v>0</v>
      </c>
    </row>
    <row r="51" spans="1:13" ht="9" customHeight="1" x14ac:dyDescent="0.15">
      <c r="A51" s="338" t="s">
        <v>21</v>
      </c>
      <c r="B51" s="344"/>
      <c r="C51" s="125">
        <v>92</v>
      </c>
      <c r="D51" s="141">
        <f t="shared" si="3"/>
        <v>3252</v>
      </c>
      <c r="E51" s="146">
        <v>0</v>
      </c>
      <c r="F51" s="147">
        <v>3252</v>
      </c>
      <c r="G51" s="139"/>
      <c r="H51" s="338" t="s">
        <v>53</v>
      </c>
      <c r="I51" s="339"/>
      <c r="J51" s="125">
        <v>361</v>
      </c>
      <c r="K51" s="141">
        <f t="shared" si="2"/>
        <v>0</v>
      </c>
      <c r="L51" s="146">
        <v>0</v>
      </c>
      <c r="M51" s="147">
        <v>0</v>
      </c>
    </row>
    <row r="52" spans="1:13" s="139" customFormat="1" ht="18" customHeight="1" x14ac:dyDescent="0.15">
      <c r="A52" s="338" t="s">
        <v>22</v>
      </c>
      <c r="B52" s="339"/>
      <c r="C52" s="125">
        <v>101</v>
      </c>
      <c r="D52" s="141">
        <f t="shared" si="3"/>
        <v>0</v>
      </c>
      <c r="E52" s="146">
        <v>0</v>
      </c>
      <c r="F52" s="147">
        <v>0</v>
      </c>
      <c r="H52" s="335" t="s">
        <v>101</v>
      </c>
      <c r="I52" s="336"/>
      <c r="J52" s="179">
        <v>371</v>
      </c>
      <c r="K52" s="141">
        <f t="shared" si="2"/>
        <v>0</v>
      </c>
      <c r="L52" s="146">
        <v>0</v>
      </c>
      <c r="M52" s="147">
        <v>0</v>
      </c>
    </row>
    <row r="53" spans="1:13" ht="9" customHeight="1" x14ac:dyDescent="0.15">
      <c r="A53" s="185" t="s">
        <v>23</v>
      </c>
      <c r="B53" s="186"/>
      <c r="C53" s="125">
        <v>111</v>
      </c>
      <c r="D53" s="141">
        <f t="shared" si="3"/>
        <v>0</v>
      </c>
      <c r="E53" s="146">
        <v>0</v>
      </c>
      <c r="F53" s="147">
        <v>0</v>
      </c>
      <c r="G53" s="139"/>
      <c r="H53" s="331" t="s">
        <v>54</v>
      </c>
      <c r="I53" s="332"/>
      <c r="J53" s="125"/>
      <c r="K53" s="141">
        <f>SUM(K54:K62)</f>
        <v>1601</v>
      </c>
      <c r="L53" s="146">
        <f>SUM(L54:L62)</f>
        <v>0</v>
      </c>
      <c r="M53" s="147">
        <f>SUM(M54:M62)</f>
        <v>1601</v>
      </c>
    </row>
    <row r="54" spans="1:13" ht="9" customHeight="1" x14ac:dyDescent="0.15">
      <c r="A54" s="331" t="s">
        <v>93</v>
      </c>
      <c r="B54" s="332"/>
      <c r="C54" s="125">
        <v>112</v>
      </c>
      <c r="D54" s="141">
        <f t="shared" si="3"/>
        <v>155</v>
      </c>
      <c r="E54" s="146">
        <v>45</v>
      </c>
      <c r="F54" s="147">
        <v>110</v>
      </c>
      <c r="G54" s="139"/>
      <c r="H54" s="338" t="s">
        <v>80</v>
      </c>
      <c r="I54" s="339"/>
      <c r="J54" s="125">
        <v>381</v>
      </c>
      <c r="K54" s="141">
        <f t="shared" ref="K54:K62" si="4">SUM(L54,M54)</f>
        <v>0</v>
      </c>
      <c r="L54" s="146">
        <v>0</v>
      </c>
      <c r="M54" s="147">
        <v>0</v>
      </c>
    </row>
    <row r="55" spans="1:13" ht="9" customHeight="1" x14ac:dyDescent="0.15">
      <c r="A55" s="338" t="s">
        <v>24</v>
      </c>
      <c r="B55" s="344"/>
      <c r="C55" s="125">
        <v>121</v>
      </c>
      <c r="D55" s="141">
        <f t="shared" si="3"/>
        <v>0</v>
      </c>
      <c r="E55" s="146">
        <v>0</v>
      </c>
      <c r="F55" s="147">
        <v>0</v>
      </c>
      <c r="G55" s="139"/>
      <c r="H55" s="185" t="s">
        <v>55</v>
      </c>
      <c r="I55" s="186"/>
      <c r="J55" s="125">
        <v>391</v>
      </c>
      <c r="K55" s="141">
        <f t="shared" si="4"/>
        <v>0</v>
      </c>
      <c r="L55" s="146">
        <v>0</v>
      </c>
      <c r="M55" s="147">
        <v>0</v>
      </c>
    </row>
    <row r="56" spans="1:13" ht="9" customHeight="1" x14ac:dyDescent="0.15">
      <c r="A56" s="331" t="s">
        <v>25</v>
      </c>
      <c r="B56" s="332"/>
      <c r="C56" s="125"/>
      <c r="D56" s="141">
        <f>SUM(D57:D66)</f>
        <v>40001</v>
      </c>
      <c r="E56" s="146">
        <f>SUM(E57:E66)</f>
        <v>0</v>
      </c>
      <c r="F56" s="147">
        <f>SUM(F57:F66)</f>
        <v>40001</v>
      </c>
      <c r="G56" s="139"/>
      <c r="H56" s="335" t="s">
        <v>91</v>
      </c>
      <c r="I56" s="336"/>
      <c r="J56" s="179">
        <v>401</v>
      </c>
      <c r="K56" s="141">
        <f t="shared" si="4"/>
        <v>0</v>
      </c>
      <c r="L56" s="146">
        <v>0</v>
      </c>
      <c r="M56" s="147">
        <v>0</v>
      </c>
    </row>
    <row r="57" spans="1:13" ht="9" customHeight="1" x14ac:dyDescent="0.15">
      <c r="A57" s="331" t="s">
        <v>26</v>
      </c>
      <c r="B57" s="332"/>
      <c r="C57" s="125">
        <v>131</v>
      </c>
      <c r="D57" s="141">
        <f t="shared" ref="D57:D66" si="5">SUM(E57,F57)</f>
        <v>0</v>
      </c>
      <c r="E57" s="146">
        <v>0</v>
      </c>
      <c r="F57" s="147">
        <v>0</v>
      </c>
      <c r="G57" s="139"/>
      <c r="H57" s="331" t="s">
        <v>56</v>
      </c>
      <c r="I57" s="332"/>
      <c r="J57" s="125">
        <v>411</v>
      </c>
      <c r="K57" s="141">
        <f t="shared" si="4"/>
        <v>0</v>
      </c>
      <c r="L57" s="146">
        <v>0</v>
      </c>
      <c r="M57" s="147">
        <v>0</v>
      </c>
    </row>
    <row r="58" spans="1:13" ht="9" customHeight="1" x14ac:dyDescent="0.15">
      <c r="A58" s="331" t="s">
        <v>27</v>
      </c>
      <c r="B58" s="332"/>
      <c r="C58" s="125">
        <v>141</v>
      </c>
      <c r="D58" s="141">
        <f t="shared" si="5"/>
        <v>0</v>
      </c>
      <c r="E58" s="146">
        <v>0</v>
      </c>
      <c r="F58" s="147">
        <v>0</v>
      </c>
      <c r="G58" s="139"/>
      <c r="H58" s="335" t="s">
        <v>217</v>
      </c>
      <c r="I58" s="336"/>
      <c r="J58" s="179">
        <v>421</v>
      </c>
      <c r="K58" s="141">
        <f t="shared" si="4"/>
        <v>81</v>
      </c>
      <c r="L58" s="146">
        <v>0</v>
      </c>
      <c r="M58" s="147">
        <v>81</v>
      </c>
    </row>
    <row r="59" spans="1:13" ht="9" customHeight="1" x14ac:dyDescent="0.15">
      <c r="A59" s="331" t="s">
        <v>83</v>
      </c>
      <c r="B59" s="332"/>
      <c r="C59" s="125">
        <v>151</v>
      </c>
      <c r="D59" s="141">
        <f t="shared" si="5"/>
        <v>0</v>
      </c>
      <c r="E59" s="146">
        <v>0</v>
      </c>
      <c r="F59" s="147">
        <v>0</v>
      </c>
      <c r="G59" s="139"/>
      <c r="H59" s="331" t="s">
        <v>57</v>
      </c>
      <c r="I59" s="332"/>
      <c r="J59" s="125">
        <v>422</v>
      </c>
      <c r="K59" s="141">
        <f t="shared" si="4"/>
        <v>1520</v>
      </c>
      <c r="L59" s="146">
        <v>0</v>
      </c>
      <c r="M59" s="147">
        <v>1520</v>
      </c>
    </row>
    <row r="60" spans="1:13" ht="9" customHeight="1" x14ac:dyDescent="0.15">
      <c r="A60" s="338" t="s">
        <v>84</v>
      </c>
      <c r="B60" s="339"/>
      <c r="C60" s="125">
        <v>161</v>
      </c>
      <c r="D60" s="141">
        <f t="shared" si="5"/>
        <v>40001</v>
      </c>
      <c r="E60" s="146">
        <v>0</v>
      </c>
      <c r="F60" s="147">
        <v>40001</v>
      </c>
      <c r="G60" s="139"/>
      <c r="H60" s="331" t="s">
        <v>58</v>
      </c>
      <c r="I60" s="332"/>
      <c r="J60" s="125">
        <v>423</v>
      </c>
      <c r="K60" s="141">
        <f t="shared" si="4"/>
        <v>0</v>
      </c>
      <c r="L60" s="146">
        <v>0</v>
      </c>
      <c r="M60" s="147">
        <v>0</v>
      </c>
    </row>
    <row r="61" spans="1:13" ht="9" customHeight="1" x14ac:dyDescent="0.15">
      <c r="A61" s="331" t="s">
        <v>28</v>
      </c>
      <c r="B61" s="332"/>
      <c r="C61" s="125">
        <v>162</v>
      </c>
      <c r="D61" s="141">
        <f t="shared" si="5"/>
        <v>0</v>
      </c>
      <c r="E61" s="146">
        <v>0</v>
      </c>
      <c r="F61" s="147">
        <v>0</v>
      </c>
      <c r="G61" s="139"/>
      <c r="H61" s="331" t="s">
        <v>244</v>
      </c>
      <c r="I61" s="332"/>
      <c r="J61" s="125">
        <v>424</v>
      </c>
      <c r="K61" s="141">
        <f t="shared" si="4"/>
        <v>0</v>
      </c>
      <c r="L61" s="146">
        <v>0</v>
      </c>
      <c r="M61" s="147">
        <v>0</v>
      </c>
    </row>
    <row r="62" spans="1:13" ht="9" customHeight="1" x14ac:dyDescent="0.15">
      <c r="A62" s="331" t="s">
        <v>29</v>
      </c>
      <c r="B62" s="332"/>
      <c r="C62" s="125">
        <v>171</v>
      </c>
      <c r="D62" s="141">
        <f t="shared" si="5"/>
        <v>0</v>
      </c>
      <c r="E62" s="146">
        <v>0</v>
      </c>
      <c r="F62" s="147">
        <v>0</v>
      </c>
      <c r="G62" s="139"/>
      <c r="H62" s="331" t="s">
        <v>87</v>
      </c>
      <c r="I62" s="332"/>
      <c r="J62" s="125">
        <v>425</v>
      </c>
      <c r="K62" s="141">
        <f t="shared" si="4"/>
        <v>0</v>
      </c>
      <c r="L62" s="146">
        <v>0</v>
      </c>
      <c r="M62" s="147">
        <v>0</v>
      </c>
    </row>
    <row r="63" spans="1:13" ht="9" customHeight="1" x14ac:dyDescent="0.15">
      <c r="A63" s="338" t="s">
        <v>30</v>
      </c>
      <c r="B63" s="339"/>
      <c r="C63" s="125">
        <v>181</v>
      </c>
      <c r="D63" s="141">
        <f t="shared" si="5"/>
        <v>0</v>
      </c>
      <c r="E63" s="146">
        <v>0</v>
      </c>
      <c r="F63" s="147">
        <v>0</v>
      </c>
      <c r="G63" s="139"/>
      <c r="H63" s="331" t="s">
        <v>59</v>
      </c>
      <c r="I63" s="332"/>
      <c r="J63" s="125"/>
      <c r="K63" s="141">
        <f>SUM(K64:K71)</f>
        <v>4055</v>
      </c>
      <c r="L63" s="146">
        <f>SUM(L64:L71)</f>
        <v>692</v>
      </c>
      <c r="M63" s="147">
        <f>SUM(M64:M71)</f>
        <v>3363</v>
      </c>
    </row>
    <row r="64" spans="1:13" ht="9" customHeight="1" x14ac:dyDescent="0.15">
      <c r="A64" s="331" t="s">
        <v>31</v>
      </c>
      <c r="B64" s="332"/>
      <c r="C64" s="125">
        <v>191</v>
      </c>
      <c r="D64" s="141">
        <f t="shared" si="5"/>
        <v>0</v>
      </c>
      <c r="E64" s="146">
        <v>0</v>
      </c>
      <c r="F64" s="147">
        <v>0</v>
      </c>
      <c r="G64" s="139"/>
      <c r="H64" s="331" t="s">
        <v>60</v>
      </c>
      <c r="I64" s="332"/>
      <c r="J64" s="125">
        <v>431</v>
      </c>
      <c r="K64" s="141">
        <f t="shared" ref="K64:K71" si="6">SUM(L64,M64)</f>
        <v>0</v>
      </c>
      <c r="L64" s="146">
        <v>0</v>
      </c>
      <c r="M64" s="147">
        <v>0</v>
      </c>
    </row>
    <row r="65" spans="1:13" ht="9" customHeight="1" x14ac:dyDescent="0.15">
      <c r="A65" s="331" t="s">
        <v>32</v>
      </c>
      <c r="B65" s="332"/>
      <c r="C65" s="125">
        <v>201</v>
      </c>
      <c r="D65" s="141">
        <f t="shared" si="5"/>
        <v>0</v>
      </c>
      <c r="E65" s="146">
        <v>0</v>
      </c>
      <c r="F65" s="147">
        <v>0</v>
      </c>
      <c r="G65" s="139"/>
      <c r="H65" s="335" t="s">
        <v>218</v>
      </c>
      <c r="I65" s="336"/>
      <c r="J65" s="179">
        <v>441</v>
      </c>
      <c r="K65" s="141">
        <f t="shared" si="6"/>
        <v>0</v>
      </c>
      <c r="L65" s="146">
        <v>0</v>
      </c>
      <c r="M65" s="147">
        <v>0</v>
      </c>
    </row>
    <row r="66" spans="1:13" s="139" customFormat="1" ht="18" customHeight="1" x14ac:dyDescent="0.15">
      <c r="A66" s="185" t="s">
        <v>219</v>
      </c>
      <c r="B66" s="186"/>
      <c r="C66" s="125">
        <v>211</v>
      </c>
      <c r="D66" s="141">
        <f t="shared" si="5"/>
        <v>0</v>
      </c>
      <c r="E66" s="146">
        <v>0</v>
      </c>
      <c r="F66" s="147">
        <v>0</v>
      </c>
      <c r="H66" s="335" t="s">
        <v>222</v>
      </c>
      <c r="I66" s="336"/>
      <c r="J66" s="179">
        <v>442</v>
      </c>
      <c r="K66" s="141">
        <f t="shared" si="6"/>
        <v>0</v>
      </c>
      <c r="L66" s="146">
        <v>0</v>
      </c>
      <c r="M66" s="147">
        <v>0</v>
      </c>
    </row>
    <row r="67" spans="1:13" s="139" customFormat="1" ht="9" customHeight="1" x14ac:dyDescent="0.15">
      <c r="A67" s="185" t="s">
        <v>103</v>
      </c>
      <c r="B67" s="186"/>
      <c r="C67" s="125"/>
      <c r="D67" s="141">
        <f>SUM(D68:D80,K35:K36)</f>
        <v>13093</v>
      </c>
      <c r="E67" s="146">
        <f>SUM(E68:E80,L35:L36)</f>
        <v>3001</v>
      </c>
      <c r="F67" s="147">
        <f>SUM(F68:F80,M35:M36)</f>
        <v>10092</v>
      </c>
      <c r="H67" s="338" t="s">
        <v>61</v>
      </c>
      <c r="I67" s="339"/>
      <c r="J67" s="125">
        <v>443</v>
      </c>
      <c r="K67" s="141">
        <f t="shared" si="6"/>
        <v>0</v>
      </c>
      <c r="L67" s="146">
        <v>0</v>
      </c>
      <c r="M67" s="147">
        <v>0</v>
      </c>
    </row>
    <row r="68" spans="1:13" ht="9" customHeight="1" x14ac:dyDescent="0.15">
      <c r="A68" s="331" t="s">
        <v>33</v>
      </c>
      <c r="B68" s="332"/>
      <c r="C68" s="125">
        <v>221</v>
      </c>
      <c r="D68" s="141">
        <f t="shared" ref="D68:D80" si="7">SUM(E68,F68)</f>
        <v>0</v>
      </c>
      <c r="E68" s="146">
        <v>0</v>
      </c>
      <c r="F68" s="147">
        <v>0</v>
      </c>
      <c r="G68" s="139"/>
      <c r="H68" s="331" t="s">
        <v>88</v>
      </c>
      <c r="I68" s="332"/>
      <c r="J68" s="125">
        <v>444</v>
      </c>
      <c r="K68" s="141">
        <f t="shared" si="6"/>
        <v>4055</v>
      </c>
      <c r="L68" s="146">
        <v>692</v>
      </c>
      <c r="M68" s="147">
        <v>3363</v>
      </c>
    </row>
    <row r="69" spans="1:13" ht="9" customHeight="1" x14ac:dyDescent="0.15">
      <c r="A69" s="331" t="s">
        <v>34</v>
      </c>
      <c r="B69" s="332"/>
      <c r="C69" s="125">
        <v>222</v>
      </c>
      <c r="D69" s="141">
        <f t="shared" si="7"/>
        <v>0</v>
      </c>
      <c r="E69" s="146">
        <v>0</v>
      </c>
      <c r="F69" s="147">
        <v>0</v>
      </c>
      <c r="G69" s="139"/>
      <c r="H69" s="338" t="s">
        <v>62</v>
      </c>
      <c r="I69" s="339"/>
      <c r="J69" s="125">
        <v>451</v>
      </c>
      <c r="K69" s="141">
        <f t="shared" si="6"/>
        <v>0</v>
      </c>
      <c r="L69" s="146">
        <v>0</v>
      </c>
      <c r="M69" s="147">
        <v>0</v>
      </c>
    </row>
    <row r="70" spans="1:13" ht="9" customHeight="1" x14ac:dyDescent="0.15">
      <c r="A70" s="338" t="s">
        <v>35</v>
      </c>
      <c r="B70" s="339"/>
      <c r="C70" s="125">
        <v>231</v>
      </c>
      <c r="D70" s="141">
        <f t="shared" si="7"/>
        <v>0</v>
      </c>
      <c r="E70" s="146">
        <v>0</v>
      </c>
      <c r="F70" s="147">
        <v>0</v>
      </c>
      <c r="G70" s="139"/>
      <c r="H70" s="335" t="s">
        <v>220</v>
      </c>
      <c r="I70" s="336"/>
      <c r="J70" s="179">
        <v>461</v>
      </c>
      <c r="K70" s="141">
        <f t="shared" si="6"/>
        <v>0</v>
      </c>
      <c r="L70" s="146">
        <v>0</v>
      </c>
      <c r="M70" s="147">
        <v>0</v>
      </c>
    </row>
    <row r="71" spans="1:13" s="139" customFormat="1" ht="9" customHeight="1" x14ac:dyDescent="0.15">
      <c r="A71" s="338" t="s">
        <v>36</v>
      </c>
      <c r="B71" s="339"/>
      <c r="C71" s="125">
        <v>241</v>
      </c>
      <c r="D71" s="141">
        <f t="shared" si="7"/>
        <v>4847</v>
      </c>
      <c r="E71" s="146">
        <v>0</v>
      </c>
      <c r="F71" s="147">
        <v>4847</v>
      </c>
      <c r="H71" s="331" t="s">
        <v>89</v>
      </c>
      <c r="I71" s="332"/>
      <c r="J71" s="125">
        <v>471</v>
      </c>
      <c r="K71" s="141">
        <f t="shared" si="6"/>
        <v>0</v>
      </c>
      <c r="L71" s="146">
        <v>0</v>
      </c>
      <c r="M71" s="147">
        <v>0</v>
      </c>
    </row>
    <row r="72" spans="1:13" ht="9" customHeight="1" x14ac:dyDescent="0.15">
      <c r="A72" s="338" t="s">
        <v>37</v>
      </c>
      <c r="B72" s="339"/>
      <c r="C72" s="125">
        <v>251</v>
      </c>
      <c r="D72" s="141">
        <f t="shared" si="7"/>
        <v>0</v>
      </c>
      <c r="E72" s="146">
        <v>0</v>
      </c>
      <c r="F72" s="147">
        <v>0</v>
      </c>
      <c r="G72" s="139"/>
      <c r="H72" s="331" t="s">
        <v>102</v>
      </c>
      <c r="I72" s="332"/>
      <c r="J72" s="125"/>
      <c r="K72" s="141">
        <f>SUM(K73:K79)</f>
        <v>20903</v>
      </c>
      <c r="L72" s="146">
        <f>SUM(L73:L79)</f>
        <v>6991</v>
      </c>
      <c r="M72" s="147">
        <f>SUM(M73:M79)</f>
        <v>13912</v>
      </c>
    </row>
    <row r="73" spans="1:13" ht="9" customHeight="1" x14ac:dyDescent="0.15">
      <c r="A73" s="185" t="s">
        <v>38</v>
      </c>
      <c r="B73" s="186"/>
      <c r="C73" s="125">
        <v>252</v>
      </c>
      <c r="D73" s="141">
        <f t="shared" si="7"/>
        <v>5145</v>
      </c>
      <c r="E73" s="146">
        <v>2073</v>
      </c>
      <c r="F73" s="147">
        <v>3072</v>
      </c>
      <c r="G73" s="139"/>
      <c r="H73" s="338" t="s">
        <v>63</v>
      </c>
      <c r="I73" s="339"/>
      <c r="J73" s="125">
        <v>481</v>
      </c>
      <c r="K73" s="141">
        <f t="shared" ref="K73:K81" si="8">SUM(L73,M73)</f>
        <v>0</v>
      </c>
      <c r="L73" s="146">
        <v>0</v>
      </c>
      <c r="M73" s="147">
        <v>0</v>
      </c>
    </row>
    <row r="74" spans="1:13" ht="9" customHeight="1" x14ac:dyDescent="0.15">
      <c r="A74" s="331" t="s">
        <v>85</v>
      </c>
      <c r="B74" s="332"/>
      <c r="C74" s="125">
        <v>253</v>
      </c>
      <c r="D74" s="141">
        <f t="shared" si="7"/>
        <v>3020</v>
      </c>
      <c r="E74" s="146">
        <v>896</v>
      </c>
      <c r="F74" s="147">
        <v>2124</v>
      </c>
      <c r="G74" s="139"/>
      <c r="H74" s="333" t="s">
        <v>92</v>
      </c>
      <c r="I74" s="334"/>
      <c r="J74" s="138">
        <v>491</v>
      </c>
      <c r="K74" s="141">
        <f t="shared" si="8"/>
        <v>267</v>
      </c>
      <c r="L74" s="146">
        <v>175</v>
      </c>
      <c r="M74" s="147">
        <v>92</v>
      </c>
    </row>
    <row r="75" spans="1:13" ht="9" customHeight="1" x14ac:dyDescent="0.15">
      <c r="A75" s="185" t="s">
        <v>39</v>
      </c>
      <c r="B75" s="186"/>
      <c r="C75" s="125">
        <v>254</v>
      </c>
      <c r="D75" s="141">
        <f t="shared" si="7"/>
        <v>81</v>
      </c>
      <c r="E75" s="146">
        <v>32</v>
      </c>
      <c r="F75" s="147">
        <v>49</v>
      </c>
      <c r="G75" s="139"/>
      <c r="H75" s="335" t="s">
        <v>64</v>
      </c>
      <c r="I75" s="336"/>
      <c r="J75" s="179">
        <v>501</v>
      </c>
      <c r="K75" s="141">
        <f t="shared" si="8"/>
        <v>703</v>
      </c>
      <c r="L75" s="146">
        <v>0</v>
      </c>
      <c r="M75" s="147">
        <v>703</v>
      </c>
    </row>
    <row r="76" spans="1:13" ht="9" customHeight="1" x14ac:dyDescent="0.15">
      <c r="A76" s="185" t="s">
        <v>40</v>
      </c>
      <c r="B76" s="186"/>
      <c r="C76" s="125">
        <v>255</v>
      </c>
      <c r="D76" s="141">
        <f t="shared" si="7"/>
        <v>0</v>
      </c>
      <c r="E76" s="146">
        <v>0</v>
      </c>
      <c r="F76" s="147">
        <v>0</v>
      </c>
      <c r="G76" s="139"/>
      <c r="H76" s="337" t="s">
        <v>78</v>
      </c>
      <c r="I76" s="334"/>
      <c r="J76" s="138">
        <v>511</v>
      </c>
      <c r="K76" s="141">
        <f t="shared" si="8"/>
        <v>974</v>
      </c>
      <c r="L76" s="146">
        <v>570</v>
      </c>
      <c r="M76" s="147">
        <v>404</v>
      </c>
    </row>
    <row r="77" spans="1:13" ht="9" customHeight="1" x14ac:dyDescent="0.15">
      <c r="A77" s="185" t="s">
        <v>86</v>
      </c>
      <c r="B77" s="186"/>
      <c r="C77" s="125">
        <v>256</v>
      </c>
      <c r="D77" s="141">
        <f t="shared" si="7"/>
        <v>0</v>
      </c>
      <c r="E77" s="146">
        <v>0</v>
      </c>
      <c r="F77" s="147">
        <v>0</v>
      </c>
      <c r="G77" s="139"/>
      <c r="H77" s="331" t="s">
        <v>65</v>
      </c>
      <c r="I77" s="332"/>
      <c r="J77" s="125">
        <v>512</v>
      </c>
      <c r="K77" s="141">
        <f t="shared" si="8"/>
        <v>534</v>
      </c>
      <c r="L77" s="146">
        <v>350</v>
      </c>
      <c r="M77" s="147">
        <v>184</v>
      </c>
    </row>
    <row r="78" spans="1:13" ht="9" customHeight="1" x14ac:dyDescent="0.15">
      <c r="A78" s="338" t="s">
        <v>41</v>
      </c>
      <c r="B78" s="339"/>
      <c r="C78" s="125">
        <v>261</v>
      </c>
      <c r="D78" s="141">
        <f t="shared" si="7"/>
        <v>0</v>
      </c>
      <c r="E78" s="146">
        <v>0</v>
      </c>
      <c r="F78" s="147">
        <v>0</v>
      </c>
      <c r="G78" s="139"/>
      <c r="H78" s="338" t="s">
        <v>66</v>
      </c>
      <c r="I78" s="339"/>
      <c r="J78" s="125">
        <v>521</v>
      </c>
      <c r="K78" s="141">
        <f t="shared" si="8"/>
        <v>3416</v>
      </c>
      <c r="L78" s="146">
        <v>2915</v>
      </c>
      <c r="M78" s="147">
        <v>501</v>
      </c>
    </row>
    <row r="79" spans="1:13" ht="9" customHeight="1" x14ac:dyDescent="0.15">
      <c r="A79" s="338" t="s">
        <v>42</v>
      </c>
      <c r="B79" s="339"/>
      <c r="C79" s="125">
        <v>262</v>
      </c>
      <c r="D79" s="141">
        <f t="shared" si="7"/>
        <v>0</v>
      </c>
      <c r="E79" s="146">
        <v>0</v>
      </c>
      <c r="F79" s="147">
        <v>0</v>
      </c>
      <c r="G79" s="139"/>
      <c r="H79" s="338" t="s">
        <v>67</v>
      </c>
      <c r="I79" s="339"/>
      <c r="J79" s="125">
        <v>531</v>
      </c>
      <c r="K79" s="141">
        <f t="shared" si="8"/>
        <v>15009</v>
      </c>
      <c r="L79" s="146">
        <v>2981</v>
      </c>
      <c r="M79" s="147">
        <v>12028</v>
      </c>
    </row>
    <row r="80" spans="1:13" ht="9" customHeight="1" x14ac:dyDescent="0.15">
      <c r="A80" s="342" t="s">
        <v>68</v>
      </c>
      <c r="B80" s="343"/>
      <c r="C80" s="180">
        <v>263</v>
      </c>
      <c r="D80" s="143">
        <f t="shared" si="7"/>
        <v>0</v>
      </c>
      <c r="E80" s="142">
        <v>0</v>
      </c>
      <c r="F80" s="144">
        <v>0</v>
      </c>
      <c r="G80" s="171"/>
      <c r="H80" s="122" t="s">
        <v>99</v>
      </c>
      <c r="I80" s="123"/>
      <c r="J80" s="126">
        <v>541</v>
      </c>
      <c r="K80" s="142">
        <f t="shared" si="8"/>
        <v>7492</v>
      </c>
      <c r="L80" s="175">
        <v>7328</v>
      </c>
      <c r="M80" s="145">
        <v>164</v>
      </c>
    </row>
    <row r="81" spans="1:13" ht="9" customHeight="1" x14ac:dyDescent="0.15">
      <c r="A81" s="162"/>
      <c r="B81" s="162"/>
      <c r="C81" s="162"/>
      <c r="D81" s="162"/>
      <c r="E81" s="162"/>
      <c r="F81" s="162"/>
      <c r="G81" s="139"/>
      <c r="H81" s="340" t="s">
        <v>221</v>
      </c>
      <c r="I81" s="341"/>
      <c r="J81" s="126"/>
      <c r="K81" s="142">
        <f t="shared" si="8"/>
        <v>0</v>
      </c>
      <c r="L81" s="142">
        <v>0</v>
      </c>
      <c r="M81" s="145">
        <v>0</v>
      </c>
    </row>
    <row r="82" spans="1:13" ht="15.6" customHeight="1" x14ac:dyDescent="0.15">
      <c r="D82" s="1"/>
      <c r="E82" s="1"/>
      <c r="F82" s="1"/>
    </row>
    <row r="83" spans="1:13" ht="15.6" customHeight="1" x14ac:dyDescent="0.15">
      <c r="D83" s="1"/>
      <c r="E83" s="1"/>
      <c r="F83" s="1"/>
    </row>
    <row r="84" spans="1:13" ht="15.6" customHeight="1" x14ac:dyDescent="0.15">
      <c r="D84" s="1"/>
      <c r="E84" s="1"/>
      <c r="F84" s="1"/>
    </row>
    <row r="85" spans="1:13" ht="15.6" customHeight="1" x14ac:dyDescent="0.15">
      <c r="D85" s="1"/>
      <c r="E85" s="1"/>
      <c r="F85" s="1"/>
    </row>
    <row r="86" spans="1:13" ht="15.6" customHeight="1" x14ac:dyDescent="0.15">
      <c r="D86" s="1"/>
      <c r="E86" s="1"/>
      <c r="F86" s="1"/>
    </row>
    <row r="87" spans="1:13" ht="15.6" customHeight="1" x14ac:dyDescent="0.15">
      <c r="D87" s="1"/>
      <c r="E87" s="1"/>
      <c r="F87" s="1"/>
    </row>
    <row r="88" spans="1:13" ht="15.6" customHeight="1" x14ac:dyDescent="0.15">
      <c r="D88" s="1"/>
      <c r="E88" s="1"/>
      <c r="F88" s="1"/>
    </row>
    <row r="89" spans="1:13" ht="15.6" customHeight="1" x14ac:dyDescent="0.15">
      <c r="D89" s="1"/>
      <c r="E89" s="1"/>
      <c r="F89" s="1"/>
    </row>
    <row r="90" spans="1:13" ht="15.6" customHeight="1" x14ac:dyDescent="0.15">
      <c r="D90" s="1"/>
      <c r="E90" s="1"/>
      <c r="F90" s="1"/>
    </row>
    <row r="91" spans="1:13" ht="15.6" customHeight="1" x14ac:dyDescent="0.15">
      <c r="D91" s="1"/>
      <c r="E91" s="1"/>
      <c r="F91" s="1"/>
    </row>
    <row r="92" spans="1:13" ht="15.6" customHeight="1" x14ac:dyDescent="0.15">
      <c r="D92" s="1"/>
      <c r="E92" s="1"/>
      <c r="F92" s="1"/>
    </row>
    <row r="93" spans="1:13" ht="15.6" customHeight="1" x14ac:dyDescent="0.15">
      <c r="D93" s="1"/>
      <c r="E93" s="1"/>
      <c r="F93" s="1"/>
    </row>
    <row r="94" spans="1:13" ht="15.6" customHeight="1" x14ac:dyDescent="0.15">
      <c r="D94" s="1"/>
      <c r="E94" s="1"/>
      <c r="F94" s="1"/>
    </row>
    <row r="95" spans="1:13" ht="15.6" customHeight="1" x14ac:dyDescent="0.15">
      <c r="D95" s="1"/>
      <c r="E95" s="1"/>
      <c r="F95" s="1"/>
    </row>
    <row r="96" spans="1:13" ht="15.6" customHeight="1" x14ac:dyDescent="0.15">
      <c r="D96" s="1"/>
      <c r="E96" s="1"/>
      <c r="F96" s="1"/>
    </row>
    <row r="97" spans="4:6" ht="21" customHeight="1" x14ac:dyDescent="0.15">
      <c r="D97" s="1"/>
      <c r="E97" s="1"/>
      <c r="F97" s="1"/>
    </row>
    <row r="98" spans="4:6" ht="15.6" customHeight="1" x14ac:dyDescent="0.15">
      <c r="D98" s="1"/>
      <c r="E98" s="1"/>
      <c r="F98" s="1"/>
    </row>
    <row r="99" spans="4:6" ht="15.6" customHeight="1" x14ac:dyDescent="0.15">
      <c r="D99" s="1"/>
      <c r="E99" s="1"/>
      <c r="F99" s="1"/>
    </row>
    <row r="100" spans="4:6" ht="15.6" customHeight="1" x14ac:dyDescent="0.15">
      <c r="D100" s="1"/>
      <c r="E100" s="1"/>
      <c r="F100" s="1"/>
    </row>
    <row r="101" spans="4:6" ht="15.6" customHeight="1" x14ac:dyDescent="0.15">
      <c r="D101" s="1"/>
      <c r="E101" s="1"/>
      <c r="F101" s="1"/>
    </row>
    <row r="102" spans="4:6" ht="15.6" customHeight="1" x14ac:dyDescent="0.15">
      <c r="D102" s="1"/>
      <c r="E102" s="1"/>
      <c r="F102" s="1"/>
    </row>
    <row r="103" spans="4:6" ht="15.6" customHeight="1" x14ac:dyDescent="0.15">
      <c r="D103" s="1"/>
      <c r="E103" s="1"/>
      <c r="F103" s="1"/>
    </row>
    <row r="104" spans="4:6" ht="15.6" customHeight="1" x14ac:dyDescent="0.15">
      <c r="D104" s="1"/>
      <c r="E104" s="1"/>
      <c r="F104" s="1"/>
    </row>
    <row r="105" spans="4:6" ht="15.6" customHeight="1" x14ac:dyDescent="0.15">
      <c r="D105" s="1"/>
      <c r="E105" s="1"/>
      <c r="F105" s="1"/>
    </row>
    <row r="106" spans="4:6" ht="15.6" customHeight="1" x14ac:dyDescent="0.15">
      <c r="D106" s="1"/>
      <c r="E106" s="1"/>
      <c r="F106" s="1"/>
    </row>
    <row r="107" spans="4:6" ht="15.6" customHeight="1" x14ac:dyDescent="0.15">
      <c r="D107" s="1"/>
      <c r="E107" s="1"/>
      <c r="F107" s="1"/>
    </row>
    <row r="108" spans="4:6" ht="15.6" customHeight="1" x14ac:dyDescent="0.15">
      <c r="D108" s="1"/>
      <c r="E108" s="1"/>
      <c r="F108" s="1"/>
    </row>
    <row r="109" spans="4:6" ht="15.6" customHeight="1" x14ac:dyDescent="0.15">
      <c r="D109" s="1"/>
      <c r="E109" s="1"/>
      <c r="F109" s="1"/>
    </row>
    <row r="110" spans="4:6" ht="15.6" customHeight="1" x14ac:dyDescent="0.15">
      <c r="D110" s="1"/>
      <c r="E110" s="1"/>
      <c r="F110" s="1"/>
    </row>
    <row r="111" spans="4:6" ht="15.6" customHeight="1" x14ac:dyDescent="0.15">
      <c r="D111" s="1"/>
      <c r="E111" s="1"/>
      <c r="F111" s="1"/>
    </row>
    <row r="112" spans="4:6" ht="15.6" customHeight="1" x14ac:dyDescent="0.15">
      <c r="D112" s="1"/>
      <c r="E112" s="1"/>
      <c r="F112" s="1"/>
    </row>
    <row r="113" spans="4:6" ht="15.6" customHeight="1" x14ac:dyDescent="0.15">
      <c r="D113" s="1"/>
      <c r="E113" s="1"/>
      <c r="F113" s="1"/>
    </row>
    <row r="114" spans="4:6" ht="15.6" customHeight="1" x14ac:dyDescent="0.15">
      <c r="D114" s="1"/>
      <c r="E114" s="1"/>
      <c r="F114" s="1"/>
    </row>
    <row r="115" spans="4:6" ht="15.6" customHeight="1" x14ac:dyDescent="0.15">
      <c r="D115" s="1"/>
      <c r="E115" s="1"/>
      <c r="F115" s="1"/>
    </row>
    <row r="116" spans="4:6" ht="20.25" customHeight="1" x14ac:dyDescent="0.15">
      <c r="D116" s="1"/>
      <c r="E116" s="1"/>
      <c r="F116" s="1"/>
    </row>
    <row r="117" spans="4:6" ht="15.6" customHeight="1" x14ac:dyDescent="0.15">
      <c r="D117" s="1"/>
      <c r="E117" s="1"/>
      <c r="F117" s="1"/>
    </row>
    <row r="118" spans="4:6" ht="15.6" customHeight="1" x14ac:dyDescent="0.15">
      <c r="D118" s="1"/>
      <c r="E118" s="1"/>
      <c r="F118" s="1"/>
    </row>
    <row r="119" spans="4:6" ht="15.6" customHeight="1" x14ac:dyDescent="0.15">
      <c r="D119" s="1"/>
      <c r="E119" s="1"/>
      <c r="F119" s="1"/>
    </row>
    <row r="120" spans="4:6" ht="15.6" customHeight="1" x14ac:dyDescent="0.15">
      <c r="D120" s="1"/>
      <c r="E120" s="1"/>
      <c r="F120" s="1"/>
    </row>
    <row r="121" spans="4:6" ht="15.6" customHeight="1" x14ac:dyDescent="0.15">
      <c r="D121" s="1"/>
      <c r="E121" s="1"/>
      <c r="F121" s="1"/>
    </row>
    <row r="122" spans="4:6" ht="15.6" customHeight="1" x14ac:dyDescent="0.15">
      <c r="D122" s="1"/>
      <c r="E122" s="1"/>
      <c r="F122" s="1"/>
    </row>
    <row r="123" spans="4:6" ht="15.6" customHeight="1" x14ac:dyDescent="0.15">
      <c r="D123" s="1"/>
      <c r="E123" s="1"/>
      <c r="F123" s="1"/>
    </row>
    <row r="124" spans="4:6" ht="15.6" customHeight="1" x14ac:dyDescent="0.15">
      <c r="D124" s="1"/>
      <c r="E124" s="1"/>
      <c r="F124" s="1"/>
    </row>
    <row r="125" spans="4:6" ht="15.6" customHeight="1" x14ac:dyDescent="0.15">
      <c r="D125" s="1"/>
      <c r="E125" s="1"/>
      <c r="F125" s="1"/>
    </row>
    <row r="126" spans="4:6" ht="15.6" customHeight="1" x14ac:dyDescent="0.15">
      <c r="D126" s="1"/>
      <c r="E126" s="1"/>
      <c r="F126" s="1"/>
    </row>
  </sheetData>
  <mergeCells count="112">
    <mergeCell ref="H48:I48"/>
    <mergeCell ref="A41:B41"/>
    <mergeCell ref="H50:I50"/>
    <mergeCell ref="H51:I51"/>
    <mergeCell ref="A49:B49"/>
    <mergeCell ref="H81:I81"/>
    <mergeCell ref="A34:B34"/>
    <mergeCell ref="A11:B13"/>
    <mergeCell ref="A23:B25"/>
    <mergeCell ref="H34:I34"/>
    <mergeCell ref="A44:B44"/>
    <mergeCell ref="A55:B55"/>
    <mergeCell ref="H52:I52"/>
    <mergeCell ref="H37:I37"/>
    <mergeCell ref="H43:I43"/>
    <mergeCell ref="A80:B80"/>
    <mergeCell ref="A79:B79"/>
    <mergeCell ref="A54:B54"/>
    <mergeCell ref="H77:I77"/>
    <mergeCell ref="A58:B58"/>
    <mergeCell ref="A59:B59"/>
    <mergeCell ref="H67:I67"/>
    <mergeCell ref="A78:B78"/>
    <mergeCell ref="H68:I68"/>
    <mergeCell ref="J30:K30"/>
    <mergeCell ref="J27:K27"/>
    <mergeCell ref="J28:K28"/>
    <mergeCell ref="J25:K25"/>
    <mergeCell ref="J12:K12"/>
    <mergeCell ref="H20:K20"/>
    <mergeCell ref="H25:H27"/>
    <mergeCell ref="A6:D6"/>
    <mergeCell ref="A10:B10"/>
    <mergeCell ref="C10:D10"/>
    <mergeCell ref="J29:K29"/>
    <mergeCell ref="J24:K24"/>
    <mergeCell ref="J11:K11"/>
    <mergeCell ref="J26:K26"/>
    <mergeCell ref="H6:J6"/>
    <mergeCell ref="J21:K21"/>
    <mergeCell ref="J22:K22"/>
    <mergeCell ref="J23:K23"/>
    <mergeCell ref="J10:K10"/>
    <mergeCell ref="H22:H24"/>
    <mergeCell ref="H11:H13"/>
    <mergeCell ref="J13:K13"/>
    <mergeCell ref="A26:B28"/>
    <mergeCell ref="B14:B16"/>
    <mergeCell ref="A1:G1"/>
    <mergeCell ref="H41:I41"/>
    <mergeCell ref="H39:I39"/>
    <mergeCell ref="H40:I40"/>
    <mergeCell ref="A38:B38"/>
    <mergeCell ref="A39:B39"/>
    <mergeCell ref="H60:I60"/>
    <mergeCell ref="H71:I71"/>
    <mergeCell ref="H70:I70"/>
    <mergeCell ref="H69:I69"/>
    <mergeCell ref="H66:I66"/>
    <mergeCell ref="A68:B68"/>
    <mergeCell ref="A70:B70"/>
    <mergeCell ref="A33:E33"/>
    <mergeCell ref="A3:E3"/>
    <mergeCell ref="A56:B56"/>
    <mergeCell ref="A46:B46"/>
    <mergeCell ref="A45:B45"/>
    <mergeCell ref="A37:B37"/>
    <mergeCell ref="A14:A19"/>
    <mergeCell ref="A20:B22"/>
    <mergeCell ref="B17:B19"/>
    <mergeCell ref="A47:B47"/>
    <mergeCell ref="H54:I54"/>
    <mergeCell ref="H28:H30"/>
    <mergeCell ref="H56:I56"/>
    <mergeCell ref="H57:I57"/>
    <mergeCell ref="H64:I64"/>
    <mergeCell ref="H65:I65"/>
    <mergeCell ref="A61:B61"/>
    <mergeCell ref="H61:I61"/>
    <mergeCell ref="A29:B31"/>
    <mergeCell ref="H42:I42"/>
    <mergeCell ref="H53:I53"/>
    <mergeCell ref="H63:I63"/>
    <mergeCell ref="A35:B35"/>
    <mergeCell ref="H36:I36"/>
    <mergeCell ref="H35:I35"/>
    <mergeCell ref="A50:B50"/>
    <mergeCell ref="A60:B60"/>
    <mergeCell ref="A64:B64"/>
    <mergeCell ref="H38:I38"/>
    <mergeCell ref="A52:B52"/>
    <mergeCell ref="A51:B51"/>
    <mergeCell ref="A48:B48"/>
    <mergeCell ref="H44:I44"/>
    <mergeCell ref="H58:I58"/>
    <mergeCell ref="H59:I59"/>
    <mergeCell ref="H79:I79"/>
    <mergeCell ref="H78:I78"/>
    <mergeCell ref="H76:I76"/>
    <mergeCell ref="H73:I73"/>
    <mergeCell ref="A69:B69"/>
    <mergeCell ref="A57:B57"/>
    <mergeCell ref="H74:I74"/>
    <mergeCell ref="A71:B71"/>
    <mergeCell ref="A72:B72"/>
    <mergeCell ref="H72:I72"/>
    <mergeCell ref="A65:B65"/>
    <mergeCell ref="A62:B62"/>
    <mergeCell ref="H62:I62"/>
    <mergeCell ref="A63:B63"/>
    <mergeCell ref="H75:I75"/>
    <mergeCell ref="A74:B74"/>
  </mergeCells>
  <phoneticPr fontId="2"/>
  <pageMargins left="0.78740157480314965" right="0.78740157480314965" top="0.39370078740157483" bottom="0.39370078740157483" header="0.51181102362204722" footer="0.19685039370078741"/>
  <pageSetup paperSize="9" firstPageNumber="425" orientation="portrait" useFirstPageNumber="1" horizontalDpi="300" verticalDpi="300" r:id="rId1"/>
  <headerFooter scaleWithDoc="0" alignWithMargins="0">
    <oddFooter>&amp;C-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23</vt:i4>
      </vt:variant>
      <vt:variant>
        <vt:lpstr>名前付き一覧</vt:lpstr>
      </vt:variant>
      <vt:variant>
        <vt:i4>23</vt:i4>
      </vt:variant>
    </vt:vector>
  </HeadingPairs>
  <TitlesOfParts>
    <vt:vector size="46" baseType="lpstr">
      <vt:lpstr>1</vt:lpstr>
      <vt:lpstr>2 島しょ港湾一覧表</vt:lpstr>
      <vt:lpstr>3 島しょ調査港湾総括表</vt:lpstr>
      <vt:lpstr>4-(1)取扱貨物量</vt:lpstr>
      <vt:lpstr>4-(2)品種別貨物取扱量</vt:lpstr>
      <vt:lpstr>4-(3)種別貨物構成比</vt:lpstr>
      <vt:lpstr>4-(4)乗降人員</vt:lpstr>
      <vt:lpstr>5 総計 (2)</vt:lpstr>
      <vt:lpstr>元町港  (2)</vt:lpstr>
      <vt:lpstr>岡田港 (2)</vt:lpstr>
      <vt:lpstr>波浮港 (2)</vt:lpstr>
      <vt:lpstr>利島港 (2)</vt:lpstr>
      <vt:lpstr>新島港 (2)</vt:lpstr>
      <vt:lpstr>野伏港 </vt:lpstr>
      <vt:lpstr>式根島港 (2)</vt:lpstr>
      <vt:lpstr>神津島港 (2)</vt:lpstr>
      <vt:lpstr>三池港 (2)</vt:lpstr>
      <vt:lpstr>御蔵島港 (2)</vt:lpstr>
      <vt:lpstr>神湊港 (2)</vt:lpstr>
      <vt:lpstr>八重根港 (2)</vt:lpstr>
      <vt:lpstr>青ヶ島港 (2)</vt:lpstr>
      <vt:lpstr>二見港 (2)</vt:lpstr>
      <vt:lpstr>沖港 (2)</vt:lpstr>
      <vt:lpstr>'1'!Print_Area</vt:lpstr>
      <vt:lpstr>'2 島しょ港湾一覧表'!Print_Area</vt:lpstr>
      <vt:lpstr>'3 島しょ調査港湾総括表'!Print_Area</vt:lpstr>
      <vt:lpstr>'4-(1)取扱貨物量'!Print_Area</vt:lpstr>
      <vt:lpstr>'4-(2)品種別貨物取扱量'!Print_Area</vt:lpstr>
      <vt:lpstr>'4-(3)種別貨物構成比'!Print_Area</vt:lpstr>
      <vt:lpstr>'4-(4)乗降人員'!Print_Area</vt:lpstr>
      <vt:lpstr>'5 総計 (2)'!Print_Area</vt:lpstr>
      <vt:lpstr>'岡田港 (2)'!Print_Area</vt:lpstr>
      <vt:lpstr>'沖港 (2)'!Print_Area</vt:lpstr>
      <vt:lpstr>'元町港  (2)'!Print_Area</vt:lpstr>
      <vt:lpstr>'御蔵島港 (2)'!Print_Area</vt:lpstr>
      <vt:lpstr>'三池港 (2)'!Print_Area</vt:lpstr>
      <vt:lpstr>'式根島港 (2)'!Print_Area</vt:lpstr>
      <vt:lpstr>'新島港 (2)'!Print_Area</vt:lpstr>
      <vt:lpstr>'神津島港 (2)'!Print_Area</vt:lpstr>
      <vt:lpstr>'神湊港 (2)'!Print_Area</vt:lpstr>
      <vt:lpstr>'青ヶ島港 (2)'!Print_Area</vt:lpstr>
      <vt:lpstr>'二見港 (2)'!Print_Area</vt:lpstr>
      <vt:lpstr>'波浮港 (2)'!Print_Area</vt:lpstr>
      <vt:lpstr>'八重根港 (2)'!Print_Area</vt:lpstr>
      <vt:lpstr>'野伏港 '!Print_Area</vt:lpstr>
      <vt:lpstr>'利島港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2016-08-19T05:31:51Z</dcterms:created>
  <dcterms:modified xsi:type="dcterms:W3CDTF">2021-11-09T04:51:53Z</dcterms:modified>
</cp:coreProperties>
</file>