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3040" windowHeight="9240" tabRatio="916"/>
  </bookViews>
  <sheets>
    <sheet name="1" sheetId="27" r:id="rId1"/>
    <sheet name="2 島しょ港湾一覧表" sheetId="26" r:id="rId2"/>
    <sheet name="3 島しょ調査港湾総括表" sheetId="28" r:id="rId3"/>
    <sheet name="4-(1)取扱貨物量" sheetId="21" r:id="rId4"/>
    <sheet name="4-(2)品種別貨物取扱量" sheetId="22" r:id="rId5"/>
    <sheet name="4-(3)種別貨物構成比" sheetId="23" r:id="rId6"/>
    <sheet name="4-(4)乗降人員" sheetId="24" r:id="rId7"/>
    <sheet name="5 総計" sheetId="29" r:id="rId8"/>
    <sheet name="元町港 " sheetId="4" r:id="rId9"/>
    <sheet name="岡田港" sheetId="5" r:id="rId10"/>
    <sheet name="波浮港" sheetId="6" r:id="rId11"/>
    <sheet name="利島港" sheetId="7" r:id="rId12"/>
    <sheet name="新島港" sheetId="30" r:id="rId13"/>
    <sheet name="式根島港" sheetId="15" r:id="rId14"/>
    <sheet name="神津島港" sheetId="9" r:id="rId15"/>
    <sheet name="三池港" sheetId="10" r:id="rId16"/>
    <sheet name="御蔵島港" sheetId="31" r:id="rId17"/>
    <sheet name="神湊港" sheetId="13" r:id="rId18"/>
    <sheet name="八重根港" sheetId="16" r:id="rId19"/>
    <sheet name="青ヶ島港" sheetId="17" r:id="rId20"/>
    <sheet name="二見港" sheetId="18" r:id="rId21"/>
    <sheet name="沖港" sheetId="19" r:id="rId22"/>
  </sheets>
  <definedNames>
    <definedName name="_xlnm.Print_Area" localSheetId="0">'1'!$B$1:$K$59</definedName>
    <definedName name="_xlnm.Print_Area" localSheetId="1">'2 島しょ港湾一覧表'!$A$1:$H$40</definedName>
    <definedName name="_xlnm.Print_Area" localSheetId="2">'3 島しょ調査港湾総括表'!$A$1:$J$46</definedName>
    <definedName name="_xlnm.Print_Area" localSheetId="3">'4-(1)取扱貨物量'!$A$1:$J$40</definedName>
    <definedName name="_xlnm.Print_Area" localSheetId="4">'4-(2)品種別貨物取扱量'!$A$1:$J$37</definedName>
    <definedName name="_xlnm.Print_Area" localSheetId="5">'4-(3)種別貨物構成比'!$B$1:$J$37</definedName>
    <definedName name="_xlnm.Print_Area" localSheetId="6">'4-(4)乗降人員'!$A$1:$J$40</definedName>
    <definedName name="_xlnm.Print_Area" localSheetId="7">'5 総計'!$A$1:$M$81</definedName>
    <definedName name="_xlnm.Print_Area" localSheetId="9">岡田港!$A$1:$M$81</definedName>
    <definedName name="_xlnm.Print_Area" localSheetId="21">沖港!$A$1:$M$81</definedName>
    <definedName name="_xlnm.Print_Area" localSheetId="8">'元町港 '!$A$1:$M$81</definedName>
    <definedName name="_xlnm.Print_Area" localSheetId="16">御蔵島港!$A$1:$M$81</definedName>
    <definedName name="_xlnm.Print_Area" localSheetId="15">三池港!$A$1:$M$81</definedName>
    <definedName name="_xlnm.Print_Area" localSheetId="13">式根島港!$A$1:$M$81</definedName>
    <definedName name="_xlnm.Print_Area" localSheetId="12">新島港!$A$1:$M$81</definedName>
    <definedName name="_xlnm.Print_Area" localSheetId="14">神津島港!$A$1:$M$81</definedName>
    <definedName name="_xlnm.Print_Area" localSheetId="17">神湊港!$A$1:$M$81</definedName>
    <definedName name="_xlnm.Print_Area" localSheetId="19">青ヶ島港!$A$1:$M$81</definedName>
    <definedName name="_xlnm.Print_Area" localSheetId="20">二見港!$A$1:$M$81</definedName>
    <definedName name="_xlnm.Print_Area" localSheetId="10">波浮港!$A$1:$M$81</definedName>
    <definedName name="_xlnm.Print_Area" localSheetId="18">八重根港!$A$1:$M$81</definedName>
    <definedName name="_xlnm.Print_Area" localSheetId="11">利島港!$A$1:$M$81</definedName>
  </definedNames>
  <calcPr calcId="162913"/>
</workbook>
</file>

<file path=xl/calcChain.xml><?xml version="1.0" encoding="utf-8"?>
<calcChain xmlns="http://schemas.openxmlformats.org/spreadsheetml/2006/main">
  <c r="K81" i="19" l="1"/>
  <c r="K80" i="19"/>
  <c r="D80" i="19"/>
  <c r="K79" i="19"/>
  <c r="D79" i="19"/>
  <c r="K78" i="19"/>
  <c r="D78" i="19"/>
  <c r="K77" i="19"/>
  <c r="D77" i="19"/>
  <c r="K76" i="19"/>
  <c r="D76" i="19"/>
  <c r="K75" i="19"/>
  <c r="D75" i="19"/>
  <c r="K74" i="19"/>
  <c r="D74" i="19"/>
  <c r="K73" i="19"/>
  <c r="D73" i="19"/>
  <c r="M72" i="19"/>
  <c r="L72" i="19"/>
  <c r="D72" i="19"/>
  <c r="K71" i="19"/>
  <c r="D71" i="19"/>
  <c r="K70" i="19"/>
  <c r="D70" i="19"/>
  <c r="K69" i="19"/>
  <c r="D69" i="19"/>
  <c r="K68" i="19"/>
  <c r="D68" i="19"/>
  <c r="K67" i="19"/>
  <c r="F67" i="19"/>
  <c r="E67" i="19"/>
  <c r="K66" i="19"/>
  <c r="D66" i="19"/>
  <c r="K65" i="19"/>
  <c r="D65" i="19"/>
  <c r="K64" i="19"/>
  <c r="D64" i="19"/>
  <c r="M63" i="19"/>
  <c r="L63" i="19"/>
  <c r="D63" i="19"/>
  <c r="K62" i="19"/>
  <c r="D62" i="19"/>
  <c r="K61" i="19"/>
  <c r="D61" i="19"/>
  <c r="K60" i="19"/>
  <c r="D60" i="19"/>
  <c r="K59" i="19"/>
  <c r="D59" i="19"/>
  <c r="K58" i="19"/>
  <c r="D58" i="19"/>
  <c r="K57" i="19"/>
  <c r="D57" i="19"/>
  <c r="K56" i="19"/>
  <c r="F56" i="19"/>
  <c r="E56" i="19"/>
  <c r="D56" i="19"/>
  <c r="K55" i="19"/>
  <c r="D55" i="19"/>
  <c r="K54" i="19"/>
  <c r="D54" i="19"/>
  <c r="M53" i="19"/>
  <c r="L53" i="19"/>
  <c r="D53" i="19"/>
  <c r="K52" i="19"/>
  <c r="D52" i="19"/>
  <c r="K51" i="19"/>
  <c r="D51" i="19"/>
  <c r="K50" i="19"/>
  <c r="D50" i="19"/>
  <c r="K49" i="19"/>
  <c r="F49" i="19"/>
  <c r="E49" i="19"/>
  <c r="K48" i="19"/>
  <c r="D48" i="19"/>
  <c r="K47" i="19"/>
  <c r="D47" i="19"/>
  <c r="K46" i="19"/>
  <c r="D46" i="19"/>
  <c r="K45" i="19"/>
  <c r="D45" i="19"/>
  <c r="K44" i="19"/>
  <c r="D44" i="19"/>
  <c r="K43" i="19"/>
  <c r="D43" i="19"/>
  <c r="K42" i="19"/>
  <c r="D42" i="19"/>
  <c r="K41" i="19"/>
  <c r="D41" i="19"/>
  <c r="K40" i="19"/>
  <c r="D40" i="19"/>
  <c r="K39" i="19"/>
  <c r="D39" i="19"/>
  <c r="K38" i="19"/>
  <c r="D38" i="19"/>
  <c r="D37" i="19" s="1"/>
  <c r="M37" i="19"/>
  <c r="L37" i="19"/>
  <c r="F37" i="19"/>
  <c r="E37" i="19"/>
  <c r="K36" i="19"/>
  <c r="E36" i="19"/>
  <c r="E35" i="19" s="1"/>
  <c r="K35" i="19"/>
  <c r="E31" i="19"/>
  <c r="D31" i="19"/>
  <c r="I30" i="19"/>
  <c r="I29" i="19"/>
  <c r="I28" i="19"/>
  <c r="E28" i="19"/>
  <c r="D28" i="19"/>
  <c r="J27" i="19"/>
  <c r="L26" i="19"/>
  <c r="L27" i="19" s="1"/>
  <c r="I27" i="19" s="1"/>
  <c r="L25" i="19"/>
  <c r="I25" i="19"/>
  <c r="E25" i="19"/>
  <c r="D25" i="19"/>
  <c r="L24" i="19"/>
  <c r="J24" i="19"/>
  <c r="I24" i="19" s="1"/>
  <c r="I23" i="19"/>
  <c r="I22" i="19"/>
  <c r="E22" i="19"/>
  <c r="D22" i="19"/>
  <c r="E19" i="19"/>
  <c r="D19" i="19"/>
  <c r="E16" i="19"/>
  <c r="D16" i="19"/>
  <c r="L13" i="19"/>
  <c r="J13" i="19"/>
  <c r="I13" i="19"/>
  <c r="I12" i="19"/>
  <c r="E12" i="19"/>
  <c r="D12" i="19"/>
  <c r="I11" i="19"/>
  <c r="E11" i="19"/>
  <c r="E13" i="19" s="1"/>
  <c r="D11" i="19"/>
  <c r="K81" i="18"/>
  <c r="K80" i="18"/>
  <c r="D80" i="18"/>
  <c r="K79" i="18"/>
  <c r="D79" i="18"/>
  <c r="K78" i="18"/>
  <c r="D78" i="18"/>
  <c r="K77" i="18"/>
  <c r="D77" i="18"/>
  <c r="K76" i="18"/>
  <c r="D76" i="18"/>
  <c r="K75" i="18"/>
  <c r="D75" i="18"/>
  <c r="K74" i="18"/>
  <c r="D74" i="18"/>
  <c r="K73" i="18"/>
  <c r="K72" i="18" s="1"/>
  <c r="D73" i="18"/>
  <c r="M72" i="18"/>
  <c r="L72" i="18"/>
  <c r="D72" i="18"/>
  <c r="K71" i="18"/>
  <c r="D71" i="18"/>
  <c r="K70" i="18"/>
  <c r="D70" i="18"/>
  <c r="K69" i="18"/>
  <c r="D69" i="18"/>
  <c r="K68" i="18"/>
  <c r="D68" i="18"/>
  <c r="K67" i="18"/>
  <c r="F67" i="18"/>
  <c r="E67" i="18"/>
  <c r="K66" i="18"/>
  <c r="D66" i="18"/>
  <c r="K65" i="18"/>
  <c r="D65" i="18"/>
  <c r="K64" i="18"/>
  <c r="D64" i="18"/>
  <c r="D56" i="18" s="1"/>
  <c r="M63" i="18"/>
  <c r="L63" i="18"/>
  <c r="D63" i="18"/>
  <c r="K62" i="18"/>
  <c r="D62" i="18"/>
  <c r="K61" i="18"/>
  <c r="D61" i="18"/>
  <c r="K60" i="18"/>
  <c r="D60" i="18"/>
  <c r="K59" i="18"/>
  <c r="D59" i="18"/>
  <c r="K58" i="18"/>
  <c r="D58" i="18"/>
  <c r="K57" i="18"/>
  <c r="D57" i="18"/>
  <c r="K56" i="18"/>
  <c r="F56" i="18"/>
  <c r="E56" i="18"/>
  <c r="E36" i="18" s="1"/>
  <c r="E35" i="18" s="1"/>
  <c r="K55" i="18"/>
  <c r="D55" i="18"/>
  <c r="K54" i="18"/>
  <c r="D54" i="18"/>
  <c r="M53" i="18"/>
  <c r="L53" i="18"/>
  <c r="D53" i="18"/>
  <c r="K52" i="18"/>
  <c r="D52" i="18"/>
  <c r="K51" i="18"/>
  <c r="D51" i="18"/>
  <c r="K50" i="18"/>
  <c r="D50" i="18"/>
  <c r="K49" i="18"/>
  <c r="F49" i="18"/>
  <c r="E49" i="18"/>
  <c r="K48" i="18"/>
  <c r="D48" i="18"/>
  <c r="K47" i="18"/>
  <c r="D47" i="18"/>
  <c r="K46" i="18"/>
  <c r="D46" i="18"/>
  <c r="K45" i="18"/>
  <c r="D45" i="18"/>
  <c r="K44" i="18"/>
  <c r="D44" i="18"/>
  <c r="K43" i="18"/>
  <c r="D43" i="18"/>
  <c r="K42" i="18"/>
  <c r="D42" i="18"/>
  <c r="K41" i="18"/>
  <c r="D41" i="18"/>
  <c r="K40" i="18"/>
  <c r="D40" i="18"/>
  <c r="K39" i="18"/>
  <c r="D39" i="18"/>
  <c r="K38" i="18"/>
  <c r="D38" i="18"/>
  <c r="D37" i="18" s="1"/>
  <c r="M37" i="18"/>
  <c r="L37" i="18"/>
  <c r="F37" i="18"/>
  <c r="E37" i="18"/>
  <c r="K36" i="18"/>
  <c r="K35" i="18"/>
  <c r="E31" i="18"/>
  <c r="D31" i="18"/>
  <c r="I30" i="18"/>
  <c r="I29" i="18"/>
  <c r="I28" i="18"/>
  <c r="E28" i="18"/>
  <c r="D28" i="18"/>
  <c r="J27" i="18"/>
  <c r="L26" i="18"/>
  <c r="L25" i="18"/>
  <c r="I25" i="18" s="1"/>
  <c r="E25" i="18"/>
  <c r="D25" i="18"/>
  <c r="L24" i="18"/>
  <c r="J24" i="18"/>
  <c r="I24" i="18"/>
  <c r="I23" i="18"/>
  <c r="I22" i="18"/>
  <c r="E22" i="18"/>
  <c r="D22" i="18"/>
  <c r="E19" i="18"/>
  <c r="D19" i="18"/>
  <c r="E16" i="18"/>
  <c r="D16" i="18"/>
  <c r="L13" i="18"/>
  <c r="J13" i="18"/>
  <c r="I13" i="18" s="1"/>
  <c r="I12" i="18"/>
  <c r="E12" i="18"/>
  <c r="E13" i="18" s="1"/>
  <c r="D12" i="18"/>
  <c r="I11" i="18"/>
  <c r="E11" i="18"/>
  <c r="D11" i="18"/>
  <c r="D13" i="18" s="1"/>
  <c r="K81" i="17"/>
  <c r="K80" i="17"/>
  <c r="D80" i="17"/>
  <c r="K79" i="17"/>
  <c r="D79" i="17"/>
  <c r="K78" i="17"/>
  <c r="D78" i="17"/>
  <c r="K77" i="17"/>
  <c r="D77" i="17"/>
  <c r="K76" i="17"/>
  <c r="D76" i="17"/>
  <c r="K75" i="17"/>
  <c r="D75" i="17"/>
  <c r="K74" i="17"/>
  <c r="D74" i="17"/>
  <c r="K73" i="17"/>
  <c r="D73" i="17"/>
  <c r="M72" i="17"/>
  <c r="L72" i="17"/>
  <c r="K72" i="17"/>
  <c r="D72" i="17"/>
  <c r="K71" i="17"/>
  <c r="D71" i="17"/>
  <c r="K70" i="17"/>
  <c r="D70" i="17"/>
  <c r="K69" i="17"/>
  <c r="D69" i="17"/>
  <c r="K68" i="17"/>
  <c r="D68" i="17"/>
  <c r="K67" i="17"/>
  <c r="F67" i="17"/>
  <c r="E67" i="17"/>
  <c r="K66" i="17"/>
  <c r="D66" i="17"/>
  <c r="K65" i="17"/>
  <c r="D65" i="17"/>
  <c r="K64" i="17"/>
  <c r="D64" i="17"/>
  <c r="D56" i="17" s="1"/>
  <c r="M63" i="17"/>
  <c r="L63" i="17"/>
  <c r="D63" i="17"/>
  <c r="K62" i="17"/>
  <c r="D62" i="17"/>
  <c r="K61" i="17"/>
  <c r="D61" i="17"/>
  <c r="K60" i="17"/>
  <c r="D60" i="17"/>
  <c r="K59" i="17"/>
  <c r="D59" i="17"/>
  <c r="K58" i="17"/>
  <c r="D58" i="17"/>
  <c r="K57" i="17"/>
  <c r="D57" i="17"/>
  <c r="K56" i="17"/>
  <c r="F56" i="17"/>
  <c r="E56" i="17"/>
  <c r="E36" i="17" s="1"/>
  <c r="E35" i="17" s="1"/>
  <c r="K55" i="17"/>
  <c r="D55" i="17"/>
  <c r="K54" i="17"/>
  <c r="D54" i="17"/>
  <c r="M53" i="17"/>
  <c r="L53" i="17"/>
  <c r="D53" i="17"/>
  <c r="K52" i="17"/>
  <c r="D52" i="17"/>
  <c r="K51" i="17"/>
  <c r="D51" i="17"/>
  <c r="K50" i="17"/>
  <c r="D50" i="17"/>
  <c r="K49" i="17"/>
  <c r="F49" i="17"/>
  <c r="E49" i="17"/>
  <c r="K48" i="17"/>
  <c r="D48" i="17"/>
  <c r="K47" i="17"/>
  <c r="D47" i="17"/>
  <c r="K46" i="17"/>
  <c r="D46" i="17"/>
  <c r="K45" i="17"/>
  <c r="D45" i="17"/>
  <c r="K44" i="17"/>
  <c r="D44" i="17"/>
  <c r="K43" i="17"/>
  <c r="D43" i="17"/>
  <c r="K42" i="17"/>
  <c r="D42" i="17"/>
  <c r="K41" i="17"/>
  <c r="D41" i="17"/>
  <c r="K40" i="17"/>
  <c r="D40" i="17"/>
  <c r="K39" i="17"/>
  <c r="D39" i="17"/>
  <c r="K38" i="17"/>
  <c r="D38" i="17"/>
  <c r="D37" i="17" s="1"/>
  <c r="M37" i="17"/>
  <c r="L37" i="17"/>
  <c r="F37" i="17"/>
  <c r="E37" i="17"/>
  <c r="K36" i="17"/>
  <c r="K35" i="17"/>
  <c r="E31" i="17"/>
  <c r="D31" i="17"/>
  <c r="I30" i="17"/>
  <c r="I29" i="17"/>
  <c r="I28" i="17"/>
  <c r="E28" i="17"/>
  <c r="D28" i="17"/>
  <c r="J27" i="17"/>
  <c r="L26" i="17"/>
  <c r="I26" i="17" s="1"/>
  <c r="L25" i="17"/>
  <c r="I25" i="17"/>
  <c r="E25" i="17"/>
  <c r="D25" i="17"/>
  <c r="L24" i="17"/>
  <c r="J24" i="17"/>
  <c r="I24" i="17" s="1"/>
  <c r="I23" i="17"/>
  <c r="I22" i="17"/>
  <c r="E22" i="17"/>
  <c r="D22" i="17"/>
  <c r="E19" i="17"/>
  <c r="D19" i="17"/>
  <c r="E16" i="17"/>
  <c r="D16" i="17"/>
  <c r="L13" i="17"/>
  <c r="J13" i="17"/>
  <c r="I13" i="17"/>
  <c r="I12" i="17"/>
  <c r="E12" i="17"/>
  <c r="D12" i="17"/>
  <c r="I11" i="17"/>
  <c r="E11" i="17"/>
  <c r="E13" i="17" s="1"/>
  <c r="D11" i="17"/>
  <c r="K81" i="16"/>
  <c r="K80" i="16"/>
  <c r="D80" i="16"/>
  <c r="K79" i="16"/>
  <c r="D79" i="16"/>
  <c r="K78" i="16"/>
  <c r="D78" i="16"/>
  <c r="K77" i="16"/>
  <c r="D77" i="16"/>
  <c r="K76" i="16"/>
  <c r="D76" i="16"/>
  <c r="K75" i="16"/>
  <c r="D75" i="16"/>
  <c r="K74" i="16"/>
  <c r="D74" i="16"/>
  <c r="K73" i="16"/>
  <c r="K72" i="16" s="1"/>
  <c r="D73" i="16"/>
  <c r="M72" i="16"/>
  <c r="L72" i="16"/>
  <c r="D72" i="16"/>
  <c r="K71" i="16"/>
  <c r="D71" i="16"/>
  <c r="K70" i="16"/>
  <c r="D70" i="16"/>
  <c r="K69" i="16"/>
  <c r="D69" i="16"/>
  <c r="K68" i="16"/>
  <c r="D68" i="16"/>
  <c r="K67" i="16"/>
  <c r="F67" i="16"/>
  <c r="E67" i="16"/>
  <c r="K66" i="16"/>
  <c r="D66" i="16"/>
  <c r="K65" i="16"/>
  <c r="D65" i="16"/>
  <c r="K64" i="16"/>
  <c r="D64" i="16"/>
  <c r="D56" i="16" s="1"/>
  <c r="M63" i="16"/>
  <c r="L63" i="16"/>
  <c r="D63" i="16"/>
  <c r="K62" i="16"/>
  <c r="D62" i="16"/>
  <c r="K61" i="16"/>
  <c r="D61" i="16"/>
  <c r="K60" i="16"/>
  <c r="D60" i="16"/>
  <c r="K59" i="16"/>
  <c r="D59" i="16"/>
  <c r="K58" i="16"/>
  <c r="D58" i="16"/>
  <c r="K57" i="16"/>
  <c r="D57" i="16"/>
  <c r="K56" i="16"/>
  <c r="F56" i="16"/>
  <c r="E56" i="16"/>
  <c r="E36" i="16" s="1"/>
  <c r="E35" i="16" s="1"/>
  <c r="K55" i="16"/>
  <c r="D55" i="16"/>
  <c r="K54" i="16"/>
  <c r="D54" i="16"/>
  <c r="M53" i="16"/>
  <c r="L53" i="16"/>
  <c r="D53" i="16"/>
  <c r="K52" i="16"/>
  <c r="D52" i="16"/>
  <c r="K51" i="16"/>
  <c r="D51" i="16"/>
  <c r="K50" i="16"/>
  <c r="D50" i="16"/>
  <c r="K49" i="16"/>
  <c r="F49" i="16"/>
  <c r="E49" i="16"/>
  <c r="K48" i="16"/>
  <c r="D48" i="16"/>
  <c r="K47" i="16"/>
  <c r="D47" i="16"/>
  <c r="K46" i="16"/>
  <c r="D46" i="16"/>
  <c r="K45" i="16"/>
  <c r="D45" i="16"/>
  <c r="K44" i="16"/>
  <c r="D44" i="16"/>
  <c r="K43" i="16"/>
  <c r="D43" i="16"/>
  <c r="K42" i="16"/>
  <c r="D42" i="16"/>
  <c r="K41" i="16"/>
  <c r="D41" i="16"/>
  <c r="K40" i="16"/>
  <c r="D40" i="16"/>
  <c r="K39" i="16"/>
  <c r="D39" i="16"/>
  <c r="K38" i="16"/>
  <c r="D38" i="16"/>
  <c r="D37" i="16" s="1"/>
  <c r="M37" i="16"/>
  <c r="L37" i="16"/>
  <c r="F37" i="16"/>
  <c r="F36" i="16" s="1"/>
  <c r="F35" i="16" s="1"/>
  <c r="E37" i="16"/>
  <c r="K36" i="16"/>
  <c r="K35" i="16"/>
  <c r="E31" i="16"/>
  <c r="D31" i="16"/>
  <c r="I30" i="16"/>
  <c r="I29" i="16"/>
  <c r="I28" i="16"/>
  <c r="E28" i="16"/>
  <c r="D28" i="16"/>
  <c r="J27" i="16"/>
  <c r="L26" i="16"/>
  <c r="I26" i="16" s="1"/>
  <c r="L25" i="16"/>
  <c r="E25" i="16"/>
  <c r="D25" i="16"/>
  <c r="L24" i="16"/>
  <c r="J24" i="16"/>
  <c r="I24" i="16"/>
  <c r="I23" i="16"/>
  <c r="I22" i="16"/>
  <c r="E22" i="16"/>
  <c r="D22" i="16"/>
  <c r="L13" i="16"/>
  <c r="J13" i="16"/>
  <c r="I13" i="16" s="1"/>
  <c r="I12" i="16"/>
  <c r="I11" i="16"/>
  <c r="K81" i="13"/>
  <c r="K80" i="13"/>
  <c r="D80" i="13"/>
  <c r="K79" i="13"/>
  <c r="D79" i="13"/>
  <c r="K78" i="13"/>
  <c r="D78" i="13"/>
  <c r="K77" i="13"/>
  <c r="D77" i="13"/>
  <c r="K76" i="13"/>
  <c r="D76" i="13"/>
  <c r="K75" i="13"/>
  <c r="D75" i="13"/>
  <c r="K74" i="13"/>
  <c r="D74" i="13"/>
  <c r="K73" i="13"/>
  <c r="D73" i="13"/>
  <c r="M72" i="13"/>
  <c r="L72" i="13"/>
  <c r="K72" i="13"/>
  <c r="D72" i="13"/>
  <c r="K71" i="13"/>
  <c r="D71" i="13"/>
  <c r="K70" i="13"/>
  <c r="D70" i="13"/>
  <c r="K69" i="13"/>
  <c r="D69" i="13"/>
  <c r="K68" i="13"/>
  <c r="D68" i="13"/>
  <c r="K67" i="13"/>
  <c r="F67" i="13"/>
  <c r="E67" i="13"/>
  <c r="K66" i="13"/>
  <c r="D66" i="13"/>
  <c r="K65" i="13"/>
  <c r="D65" i="13"/>
  <c r="K64" i="13"/>
  <c r="D64" i="13"/>
  <c r="M63" i="13"/>
  <c r="L63" i="13"/>
  <c r="D63" i="13"/>
  <c r="K62" i="13"/>
  <c r="D62" i="13"/>
  <c r="K61" i="13"/>
  <c r="D61" i="13"/>
  <c r="K60" i="13"/>
  <c r="D60" i="13"/>
  <c r="K59" i="13"/>
  <c r="D59" i="13"/>
  <c r="K58" i="13"/>
  <c r="D58" i="13"/>
  <c r="K57" i="13"/>
  <c r="D57" i="13"/>
  <c r="K56" i="13"/>
  <c r="F56" i="13"/>
  <c r="E56" i="13"/>
  <c r="K55" i="13"/>
  <c r="D55" i="13"/>
  <c r="K54" i="13"/>
  <c r="D54" i="13"/>
  <c r="M53" i="13"/>
  <c r="L53" i="13"/>
  <c r="D53" i="13"/>
  <c r="K52" i="13"/>
  <c r="D52" i="13"/>
  <c r="K51" i="13"/>
  <c r="D51" i="13"/>
  <c r="K50" i="13"/>
  <c r="D50" i="13"/>
  <c r="K49" i="13"/>
  <c r="F49" i="13"/>
  <c r="E49" i="13"/>
  <c r="K48" i="13"/>
  <c r="D48" i="13"/>
  <c r="K47" i="13"/>
  <c r="D47" i="13"/>
  <c r="K46" i="13"/>
  <c r="D46" i="13"/>
  <c r="K45" i="13"/>
  <c r="D45" i="13"/>
  <c r="K44" i="13"/>
  <c r="D44" i="13"/>
  <c r="K43" i="13"/>
  <c r="D43" i="13"/>
  <c r="K42" i="13"/>
  <c r="D42" i="13"/>
  <c r="K41" i="13"/>
  <c r="D41" i="13"/>
  <c r="K40" i="13"/>
  <c r="D40" i="13"/>
  <c r="K39" i="13"/>
  <c r="D39" i="13"/>
  <c r="K38" i="13"/>
  <c r="D38" i="13"/>
  <c r="D37" i="13" s="1"/>
  <c r="M37" i="13"/>
  <c r="L37" i="13"/>
  <c r="F37" i="13"/>
  <c r="E37" i="13"/>
  <c r="E36" i="13" s="1"/>
  <c r="E35" i="13" s="1"/>
  <c r="K36" i="13"/>
  <c r="D67" i="13" s="1"/>
  <c r="K35" i="13"/>
  <c r="E31" i="13"/>
  <c r="D31" i="13"/>
  <c r="I30" i="13"/>
  <c r="I29" i="13"/>
  <c r="I28" i="13"/>
  <c r="E28" i="13"/>
  <c r="D28" i="13"/>
  <c r="J27" i="13"/>
  <c r="L26" i="13"/>
  <c r="I26" i="13"/>
  <c r="L25" i="13"/>
  <c r="L27" i="13" s="1"/>
  <c r="I27" i="13" s="1"/>
  <c r="I25" i="13"/>
  <c r="E25" i="13"/>
  <c r="D25" i="13"/>
  <c r="L24" i="13"/>
  <c r="J24" i="13"/>
  <c r="I24" i="13" s="1"/>
  <c r="I23" i="13"/>
  <c r="I22" i="13"/>
  <c r="E22" i="13"/>
  <c r="D22" i="13"/>
  <c r="L13" i="13"/>
  <c r="I13" i="13" s="1"/>
  <c r="J13" i="13"/>
  <c r="I12" i="13"/>
  <c r="I11" i="13"/>
  <c r="K81" i="31"/>
  <c r="K80" i="31"/>
  <c r="D80" i="31"/>
  <c r="K79" i="31"/>
  <c r="D79" i="31"/>
  <c r="K78" i="31"/>
  <c r="D78" i="31"/>
  <c r="K77" i="31"/>
  <c r="D77" i="31"/>
  <c r="K76" i="31"/>
  <c r="D76" i="31"/>
  <c r="K75" i="31"/>
  <c r="D75" i="31"/>
  <c r="K74" i="31"/>
  <c r="D74" i="31"/>
  <c r="K73" i="31"/>
  <c r="D73" i="31"/>
  <c r="M72" i="31"/>
  <c r="L72" i="31"/>
  <c r="K72" i="31"/>
  <c r="D72" i="31"/>
  <c r="K71" i="31"/>
  <c r="D71" i="31"/>
  <c r="K70" i="31"/>
  <c r="D70" i="31"/>
  <c r="D67" i="31" s="1"/>
  <c r="K69" i="31"/>
  <c r="D69" i="31"/>
  <c r="K68" i="31"/>
  <c r="D68" i="31"/>
  <c r="K67" i="31"/>
  <c r="F67" i="31"/>
  <c r="E67" i="31"/>
  <c r="K66" i="31"/>
  <c r="D66" i="31"/>
  <c r="K65" i="31"/>
  <c r="D65" i="31"/>
  <c r="K64" i="31"/>
  <c r="D64" i="31"/>
  <c r="M63" i="31"/>
  <c r="L63" i="31"/>
  <c r="D63" i="31"/>
  <c r="K62" i="31"/>
  <c r="D62" i="31"/>
  <c r="K61" i="31"/>
  <c r="D61" i="31"/>
  <c r="K60" i="31"/>
  <c r="D60" i="31"/>
  <c r="K59" i="31"/>
  <c r="D59" i="31"/>
  <c r="K58" i="31"/>
  <c r="D58" i="31"/>
  <c r="K57" i="31"/>
  <c r="D57" i="31"/>
  <c r="K56" i="31"/>
  <c r="K53" i="31" s="1"/>
  <c r="F56" i="31"/>
  <c r="E56" i="31"/>
  <c r="K55" i="31"/>
  <c r="D55" i="31"/>
  <c r="K54" i="31"/>
  <c r="D54" i="31"/>
  <c r="M53" i="31"/>
  <c r="L53" i="31"/>
  <c r="D53" i="31"/>
  <c r="K52" i="31"/>
  <c r="D52" i="31"/>
  <c r="K51" i="31"/>
  <c r="D51" i="31"/>
  <c r="K50" i="31"/>
  <c r="D50" i="31"/>
  <c r="K49" i="31"/>
  <c r="F49" i="31"/>
  <c r="E49" i="31"/>
  <c r="K48" i="31"/>
  <c r="D48" i="31"/>
  <c r="K47" i="31"/>
  <c r="D47" i="31"/>
  <c r="K46" i="31"/>
  <c r="D46" i="31"/>
  <c r="K45" i="31"/>
  <c r="D45" i="31"/>
  <c r="K44" i="31"/>
  <c r="D44" i="31"/>
  <c r="K43" i="31"/>
  <c r="D43" i="31"/>
  <c r="K42" i="31"/>
  <c r="D42" i="31"/>
  <c r="K41" i="31"/>
  <c r="D41" i="31"/>
  <c r="K40" i="31"/>
  <c r="D40" i="31"/>
  <c r="K39" i="31"/>
  <c r="D39" i="31"/>
  <c r="K38" i="31"/>
  <c r="D38" i="31"/>
  <c r="M37" i="31"/>
  <c r="L37" i="31"/>
  <c r="K37" i="31"/>
  <c r="F37" i="31"/>
  <c r="E37" i="31"/>
  <c r="D37" i="31"/>
  <c r="K36" i="31"/>
  <c r="K35" i="31"/>
  <c r="E31" i="31"/>
  <c r="D31" i="31"/>
  <c r="I30" i="31"/>
  <c r="I29" i="31"/>
  <c r="I28" i="31"/>
  <c r="E28" i="31"/>
  <c r="D28" i="31"/>
  <c r="J27" i="31"/>
  <c r="L26" i="31"/>
  <c r="I26" i="31"/>
  <c r="L25" i="31"/>
  <c r="I25" i="31" s="1"/>
  <c r="E25" i="31"/>
  <c r="D25" i="31"/>
  <c r="L24" i="31"/>
  <c r="I24" i="31" s="1"/>
  <c r="J24" i="31"/>
  <c r="I23" i="31"/>
  <c r="I22" i="31"/>
  <c r="E22" i="31"/>
  <c r="D22" i="31"/>
  <c r="E19" i="31"/>
  <c r="D19" i="31"/>
  <c r="E16" i="31"/>
  <c r="D16" i="31"/>
  <c r="L13" i="31"/>
  <c r="J13" i="31"/>
  <c r="I12" i="31"/>
  <c r="E12" i="31"/>
  <c r="D12" i="31"/>
  <c r="I11" i="31"/>
  <c r="E11" i="31"/>
  <c r="D11" i="31"/>
  <c r="D13" i="31" s="1"/>
  <c r="K81" i="10"/>
  <c r="K80" i="10"/>
  <c r="D80" i="10"/>
  <c r="K79" i="10"/>
  <c r="D79" i="10"/>
  <c r="K78" i="10"/>
  <c r="D78" i="10"/>
  <c r="K77" i="10"/>
  <c r="D77" i="10"/>
  <c r="K76" i="10"/>
  <c r="D76" i="10"/>
  <c r="K75" i="10"/>
  <c r="D75" i="10"/>
  <c r="K74" i="10"/>
  <c r="D74" i="10"/>
  <c r="K73" i="10"/>
  <c r="D73" i="10"/>
  <c r="M72" i="10"/>
  <c r="L72" i="10"/>
  <c r="K72" i="10"/>
  <c r="D72" i="10"/>
  <c r="K71" i="10"/>
  <c r="D71" i="10"/>
  <c r="K70" i="10"/>
  <c r="D70" i="10"/>
  <c r="K69" i="10"/>
  <c r="D69" i="10"/>
  <c r="K68" i="10"/>
  <c r="D68" i="10"/>
  <c r="K67" i="10"/>
  <c r="F67" i="10"/>
  <c r="E67" i="10"/>
  <c r="K66" i="10"/>
  <c r="D66" i="10"/>
  <c r="K65" i="10"/>
  <c r="D65" i="10"/>
  <c r="K64" i="10"/>
  <c r="D64" i="10"/>
  <c r="M63" i="10"/>
  <c r="L63" i="10"/>
  <c r="D63" i="10"/>
  <c r="K62" i="10"/>
  <c r="D62" i="10"/>
  <c r="K61" i="10"/>
  <c r="D61" i="10"/>
  <c r="K60" i="10"/>
  <c r="D60" i="10"/>
  <c r="K59" i="10"/>
  <c r="D59" i="10"/>
  <c r="K58" i="10"/>
  <c r="D58" i="10"/>
  <c r="K57" i="10"/>
  <c r="D57" i="10"/>
  <c r="K56" i="10"/>
  <c r="F56" i="10"/>
  <c r="E56" i="10"/>
  <c r="K55" i="10"/>
  <c r="D55" i="10"/>
  <c r="K54" i="10"/>
  <c r="D54" i="10"/>
  <c r="M53" i="10"/>
  <c r="L53" i="10"/>
  <c r="D53" i="10"/>
  <c r="K52" i="10"/>
  <c r="D52" i="10"/>
  <c r="K51" i="10"/>
  <c r="D51" i="10"/>
  <c r="K50" i="10"/>
  <c r="D50" i="10"/>
  <c r="K49" i="10"/>
  <c r="F49" i="10"/>
  <c r="E49" i="10"/>
  <c r="D49" i="10"/>
  <c r="K48" i="10"/>
  <c r="D48" i="10"/>
  <c r="K47" i="10"/>
  <c r="D47" i="10"/>
  <c r="K46" i="10"/>
  <c r="D46" i="10"/>
  <c r="K45" i="10"/>
  <c r="D45" i="10"/>
  <c r="K44" i="10"/>
  <c r="D44" i="10"/>
  <c r="K43" i="10"/>
  <c r="D43" i="10"/>
  <c r="K42" i="10"/>
  <c r="D42" i="10"/>
  <c r="K41" i="10"/>
  <c r="D41" i="10"/>
  <c r="K40" i="10"/>
  <c r="D40" i="10"/>
  <c r="K39" i="10"/>
  <c r="D39" i="10"/>
  <c r="K38" i="10"/>
  <c r="D38" i="10"/>
  <c r="D37" i="10" s="1"/>
  <c r="M37" i="10"/>
  <c r="L37" i="10"/>
  <c r="F37" i="10"/>
  <c r="E37" i="10"/>
  <c r="K36" i="10"/>
  <c r="K35" i="10"/>
  <c r="E31" i="10"/>
  <c r="D31" i="10"/>
  <c r="I30" i="10"/>
  <c r="I29" i="10"/>
  <c r="I28" i="10"/>
  <c r="E28" i="10"/>
  <c r="D28" i="10"/>
  <c r="J27" i="10"/>
  <c r="L26" i="10"/>
  <c r="I26" i="10"/>
  <c r="L25" i="10"/>
  <c r="L27" i="10" s="1"/>
  <c r="I27" i="10" s="1"/>
  <c r="I25" i="10"/>
  <c r="E25" i="10"/>
  <c r="D25" i="10"/>
  <c r="L24" i="10"/>
  <c r="J24" i="10"/>
  <c r="I24" i="10" s="1"/>
  <c r="I23" i="10"/>
  <c r="I22" i="10"/>
  <c r="E22" i="10"/>
  <c r="D22" i="10"/>
  <c r="E19" i="10"/>
  <c r="D19" i="10"/>
  <c r="E16" i="10"/>
  <c r="D16" i="10"/>
  <c r="L13" i="10"/>
  <c r="I13" i="10" s="1"/>
  <c r="J13" i="10"/>
  <c r="E13" i="10"/>
  <c r="I12" i="10"/>
  <c r="E12" i="10"/>
  <c r="D12" i="10"/>
  <c r="I11" i="10"/>
  <c r="E11" i="10"/>
  <c r="D11" i="10"/>
  <c r="D13" i="10" s="1"/>
  <c r="K81" i="9"/>
  <c r="K80" i="9"/>
  <c r="K79" i="9"/>
  <c r="K78" i="9"/>
  <c r="K77" i="9"/>
  <c r="K76" i="9"/>
  <c r="K75" i="9"/>
  <c r="K74" i="9"/>
  <c r="K73" i="9"/>
  <c r="K72" i="9" s="1"/>
  <c r="M72" i="9"/>
  <c r="L72" i="9"/>
  <c r="K71" i="9"/>
  <c r="K70" i="9"/>
  <c r="K69" i="9"/>
  <c r="K68" i="9"/>
  <c r="K67" i="9"/>
  <c r="K66" i="9"/>
  <c r="D66" i="9"/>
  <c r="K65" i="9"/>
  <c r="D65" i="9"/>
  <c r="K64" i="9"/>
  <c r="D64" i="9"/>
  <c r="M63" i="9"/>
  <c r="L63" i="9"/>
  <c r="D63" i="9"/>
  <c r="K62" i="9"/>
  <c r="D62" i="9"/>
  <c r="K61" i="9"/>
  <c r="D61" i="9"/>
  <c r="K60" i="9"/>
  <c r="D60" i="9"/>
  <c r="K59" i="9"/>
  <c r="D59" i="9"/>
  <c r="K58" i="9"/>
  <c r="D58" i="9"/>
  <c r="K57" i="9"/>
  <c r="D57" i="9"/>
  <c r="K56" i="9"/>
  <c r="F56" i="9"/>
  <c r="E56" i="9"/>
  <c r="K55" i="9"/>
  <c r="D55" i="9"/>
  <c r="K54" i="9"/>
  <c r="D54" i="9"/>
  <c r="M53" i="9"/>
  <c r="L53" i="9"/>
  <c r="D53" i="9"/>
  <c r="K52" i="9"/>
  <c r="D52" i="9"/>
  <c r="K51" i="9"/>
  <c r="D51" i="9"/>
  <c r="K50" i="9"/>
  <c r="D50" i="9"/>
  <c r="K49" i="9"/>
  <c r="F49" i="9"/>
  <c r="E49" i="9"/>
  <c r="K48" i="9"/>
  <c r="D48" i="9"/>
  <c r="K47" i="9"/>
  <c r="D47" i="9"/>
  <c r="K46" i="9"/>
  <c r="D46" i="9"/>
  <c r="K45" i="9"/>
  <c r="D45" i="9"/>
  <c r="K44" i="9"/>
  <c r="D44" i="9"/>
  <c r="K43" i="9"/>
  <c r="D43" i="9"/>
  <c r="K42" i="9"/>
  <c r="D42" i="9"/>
  <c r="K41" i="9"/>
  <c r="D41" i="9"/>
  <c r="K40" i="9"/>
  <c r="D40" i="9"/>
  <c r="K39" i="9"/>
  <c r="D39" i="9"/>
  <c r="K38" i="9"/>
  <c r="D38" i="9"/>
  <c r="D37" i="9" s="1"/>
  <c r="M37" i="9"/>
  <c r="L37" i="9"/>
  <c r="F37" i="9"/>
  <c r="F36" i="9" s="1"/>
  <c r="F35" i="9" s="1"/>
  <c r="E37" i="9"/>
  <c r="K36" i="9"/>
  <c r="E36" i="9"/>
  <c r="E35" i="9" s="1"/>
  <c r="K35" i="9"/>
  <c r="E31" i="9"/>
  <c r="D31" i="9"/>
  <c r="I30" i="9"/>
  <c r="I29" i="9"/>
  <c r="I28" i="9"/>
  <c r="E28" i="9"/>
  <c r="D28" i="9"/>
  <c r="J27" i="9"/>
  <c r="L26" i="9"/>
  <c r="I26" i="9" s="1"/>
  <c r="L25" i="9"/>
  <c r="I25" i="9"/>
  <c r="E25" i="9"/>
  <c r="D25" i="9"/>
  <c r="L24" i="9"/>
  <c r="J24" i="9"/>
  <c r="I24" i="9" s="1"/>
  <c r="I23" i="9"/>
  <c r="I22" i="9"/>
  <c r="E22" i="9"/>
  <c r="D22" i="9"/>
  <c r="E19" i="9"/>
  <c r="D19" i="9"/>
  <c r="E16" i="9"/>
  <c r="D16" i="9"/>
  <c r="L13" i="9"/>
  <c r="J13" i="9"/>
  <c r="I13" i="9"/>
  <c r="I12" i="9"/>
  <c r="E12" i="9"/>
  <c r="D12" i="9"/>
  <c r="I11" i="9"/>
  <c r="E11" i="9"/>
  <c r="E13" i="9" s="1"/>
  <c r="D11" i="9"/>
  <c r="K81" i="15"/>
  <c r="K80" i="15"/>
  <c r="D80" i="15"/>
  <c r="K79" i="15"/>
  <c r="D79" i="15"/>
  <c r="K78" i="15"/>
  <c r="D78" i="15"/>
  <c r="K77" i="15"/>
  <c r="D77" i="15"/>
  <c r="K76" i="15"/>
  <c r="D76" i="15"/>
  <c r="K75" i="15"/>
  <c r="D75" i="15"/>
  <c r="K74" i="15"/>
  <c r="D74" i="15"/>
  <c r="K73" i="15"/>
  <c r="D73" i="15"/>
  <c r="M72" i="15"/>
  <c r="L72" i="15"/>
  <c r="K72" i="15"/>
  <c r="D72" i="15"/>
  <c r="K71" i="15"/>
  <c r="D71" i="15"/>
  <c r="K70" i="15"/>
  <c r="D70" i="15"/>
  <c r="K69" i="15"/>
  <c r="D69" i="15"/>
  <c r="K68" i="15"/>
  <c r="D68" i="15"/>
  <c r="K67" i="15"/>
  <c r="F67" i="15"/>
  <c r="E67" i="15"/>
  <c r="D67" i="15"/>
  <c r="K66" i="15"/>
  <c r="D66" i="15"/>
  <c r="K65" i="15"/>
  <c r="D65" i="15"/>
  <c r="K64" i="15"/>
  <c r="D64" i="15"/>
  <c r="M63" i="15"/>
  <c r="L63" i="15"/>
  <c r="D63" i="15"/>
  <c r="K62" i="15"/>
  <c r="D62" i="15"/>
  <c r="K61" i="15"/>
  <c r="D61" i="15"/>
  <c r="K60" i="15"/>
  <c r="D60" i="15"/>
  <c r="K59" i="15"/>
  <c r="D59" i="15"/>
  <c r="K58" i="15"/>
  <c r="D58" i="15"/>
  <c r="K57" i="15"/>
  <c r="D57" i="15"/>
  <c r="K56" i="15"/>
  <c r="F56" i="15"/>
  <c r="E56" i="15"/>
  <c r="K55" i="15"/>
  <c r="D55" i="15"/>
  <c r="K54" i="15"/>
  <c r="D54" i="15"/>
  <c r="M53" i="15"/>
  <c r="L53" i="15"/>
  <c r="D53" i="15"/>
  <c r="K52" i="15"/>
  <c r="D52" i="15"/>
  <c r="K51" i="15"/>
  <c r="D51" i="15"/>
  <c r="K50" i="15"/>
  <c r="D50" i="15"/>
  <c r="K49" i="15"/>
  <c r="F49" i="15"/>
  <c r="E49" i="15"/>
  <c r="K48" i="15"/>
  <c r="D48" i="15"/>
  <c r="K47" i="15"/>
  <c r="D47" i="15"/>
  <c r="K46" i="15"/>
  <c r="D46" i="15"/>
  <c r="K45" i="15"/>
  <c r="D45" i="15"/>
  <c r="K44" i="15"/>
  <c r="D44" i="15"/>
  <c r="K43" i="15"/>
  <c r="D43" i="15"/>
  <c r="K42" i="15"/>
  <c r="D42" i="15"/>
  <c r="K41" i="15"/>
  <c r="D41" i="15"/>
  <c r="K40" i="15"/>
  <c r="D40" i="15"/>
  <c r="K39" i="15"/>
  <c r="D39" i="15"/>
  <c r="K38" i="15"/>
  <c r="D38" i="15"/>
  <c r="D37" i="15" s="1"/>
  <c r="M37" i="15"/>
  <c r="L37" i="15"/>
  <c r="E36" i="15" s="1"/>
  <c r="E35" i="15" s="1"/>
  <c r="F37" i="15"/>
  <c r="E37" i="15"/>
  <c r="K36" i="15"/>
  <c r="K35" i="15"/>
  <c r="E31" i="15"/>
  <c r="D31" i="15"/>
  <c r="I30" i="15"/>
  <c r="I29" i="15"/>
  <c r="I28" i="15"/>
  <c r="J27" i="15"/>
  <c r="L26" i="15"/>
  <c r="I26" i="15" s="1"/>
  <c r="L25" i="15"/>
  <c r="E25" i="15"/>
  <c r="D25" i="15"/>
  <c r="L24" i="15"/>
  <c r="J24" i="15"/>
  <c r="I23" i="15"/>
  <c r="I22" i="15"/>
  <c r="E19" i="15"/>
  <c r="D19" i="15"/>
  <c r="E16" i="15"/>
  <c r="D16" i="15"/>
  <c r="L13" i="15"/>
  <c r="I13" i="15" s="1"/>
  <c r="J13" i="15"/>
  <c r="I12" i="15"/>
  <c r="E12" i="15"/>
  <c r="D12" i="15"/>
  <c r="I11" i="15"/>
  <c r="E11" i="15"/>
  <c r="E13" i="15" s="1"/>
  <c r="D11" i="15"/>
  <c r="K81" i="30"/>
  <c r="K80" i="30"/>
  <c r="D80" i="30"/>
  <c r="K79" i="30"/>
  <c r="D79" i="30"/>
  <c r="K78" i="30"/>
  <c r="D78" i="30"/>
  <c r="K77" i="30"/>
  <c r="D77" i="30"/>
  <c r="K76" i="30"/>
  <c r="D76" i="30"/>
  <c r="K75" i="30"/>
  <c r="D75" i="30"/>
  <c r="K74" i="30"/>
  <c r="D74" i="30"/>
  <c r="K73" i="30"/>
  <c r="K72" i="30" s="1"/>
  <c r="D73" i="30"/>
  <c r="M72" i="30"/>
  <c r="L72" i="30"/>
  <c r="D72" i="30"/>
  <c r="K71" i="30"/>
  <c r="D71" i="30"/>
  <c r="K70" i="30"/>
  <c r="D70" i="30"/>
  <c r="K69" i="30"/>
  <c r="D69" i="30"/>
  <c r="K68" i="30"/>
  <c r="D68" i="30"/>
  <c r="K67" i="30"/>
  <c r="F67" i="30"/>
  <c r="E67" i="30"/>
  <c r="K66" i="30"/>
  <c r="D66" i="30"/>
  <c r="K65" i="30"/>
  <c r="D65" i="30"/>
  <c r="K64" i="30"/>
  <c r="D64" i="30"/>
  <c r="D56" i="30" s="1"/>
  <c r="M63" i="30"/>
  <c r="L63" i="30"/>
  <c r="D63" i="30"/>
  <c r="K62" i="30"/>
  <c r="D62" i="30"/>
  <c r="K61" i="30"/>
  <c r="D61" i="30"/>
  <c r="K60" i="30"/>
  <c r="D60" i="30"/>
  <c r="K59" i="30"/>
  <c r="D59" i="30"/>
  <c r="K58" i="30"/>
  <c r="D58" i="30"/>
  <c r="K57" i="30"/>
  <c r="D57" i="30"/>
  <c r="K56" i="30"/>
  <c r="F56" i="30"/>
  <c r="E56" i="30"/>
  <c r="K55" i="30"/>
  <c r="D55" i="30"/>
  <c r="K54" i="30"/>
  <c r="D54" i="30"/>
  <c r="M53" i="30"/>
  <c r="L53" i="30"/>
  <c r="D53" i="30"/>
  <c r="K52" i="30"/>
  <c r="D52" i="30"/>
  <c r="K51" i="30"/>
  <c r="D51" i="30"/>
  <c r="K50" i="30"/>
  <c r="D50" i="30"/>
  <c r="K49" i="30"/>
  <c r="F49" i="30"/>
  <c r="E49" i="30"/>
  <c r="K48" i="30"/>
  <c r="D48" i="30"/>
  <c r="K47" i="30"/>
  <c r="D47" i="30"/>
  <c r="K46" i="30"/>
  <c r="D46" i="30"/>
  <c r="K45" i="30"/>
  <c r="D45" i="30"/>
  <c r="K44" i="30"/>
  <c r="D44" i="30"/>
  <c r="K43" i="30"/>
  <c r="D43" i="30"/>
  <c r="K42" i="30"/>
  <c r="D42" i="30"/>
  <c r="K41" i="30"/>
  <c r="D41" i="30"/>
  <c r="K40" i="30"/>
  <c r="D40" i="30"/>
  <c r="K39" i="30"/>
  <c r="D39" i="30"/>
  <c r="K38" i="30"/>
  <c r="D38" i="30"/>
  <c r="D37" i="30" s="1"/>
  <c r="M37" i="30"/>
  <c r="L37" i="30"/>
  <c r="F37" i="30"/>
  <c r="E37" i="30"/>
  <c r="K36" i="30"/>
  <c r="K35" i="30"/>
  <c r="E31" i="30"/>
  <c r="D31" i="30"/>
  <c r="I30" i="30"/>
  <c r="I29" i="30"/>
  <c r="I28" i="30"/>
  <c r="J27" i="30"/>
  <c r="L26" i="30"/>
  <c r="I26" i="30" s="1"/>
  <c r="L25" i="30"/>
  <c r="I25" i="30" s="1"/>
  <c r="E25" i="30"/>
  <c r="D25" i="30"/>
  <c r="L24" i="30"/>
  <c r="I24" i="30" s="1"/>
  <c r="J24" i="30"/>
  <c r="I23" i="30"/>
  <c r="I22" i="30"/>
  <c r="L13" i="30"/>
  <c r="J13" i="30"/>
  <c r="I12" i="30"/>
  <c r="I11" i="30"/>
  <c r="K81" i="7"/>
  <c r="K80" i="7"/>
  <c r="D80" i="7"/>
  <c r="K79" i="7"/>
  <c r="D79" i="7"/>
  <c r="K78" i="7"/>
  <c r="D78" i="7"/>
  <c r="K77" i="7"/>
  <c r="D77" i="7"/>
  <c r="K76" i="7"/>
  <c r="D76" i="7"/>
  <c r="K75" i="7"/>
  <c r="D75" i="7"/>
  <c r="K74" i="7"/>
  <c r="D74" i="7"/>
  <c r="K73" i="7"/>
  <c r="D73" i="7"/>
  <c r="M72" i="7"/>
  <c r="L72" i="7"/>
  <c r="D72" i="7"/>
  <c r="K71" i="7"/>
  <c r="D71" i="7"/>
  <c r="K70" i="7"/>
  <c r="D70" i="7"/>
  <c r="K69" i="7"/>
  <c r="D69" i="7"/>
  <c r="K68" i="7"/>
  <c r="D68" i="7"/>
  <c r="K67" i="7"/>
  <c r="K63" i="7" s="1"/>
  <c r="F67" i="7"/>
  <c r="E67" i="7"/>
  <c r="K66" i="7"/>
  <c r="D66" i="7"/>
  <c r="K65" i="7"/>
  <c r="D65" i="7"/>
  <c r="K64" i="7"/>
  <c r="D64" i="7"/>
  <c r="M63" i="7"/>
  <c r="L63" i="7"/>
  <c r="D63" i="7"/>
  <c r="K62" i="7"/>
  <c r="D62" i="7"/>
  <c r="K61" i="7"/>
  <c r="D61" i="7"/>
  <c r="K60" i="7"/>
  <c r="D60" i="7"/>
  <c r="K59" i="7"/>
  <c r="D59" i="7"/>
  <c r="K58" i="7"/>
  <c r="D58" i="7"/>
  <c r="K57" i="7"/>
  <c r="D57" i="7"/>
  <c r="K56" i="7"/>
  <c r="F56" i="7"/>
  <c r="E56" i="7"/>
  <c r="K55" i="7"/>
  <c r="D55" i="7"/>
  <c r="K54" i="7"/>
  <c r="D54" i="7"/>
  <c r="M53" i="7"/>
  <c r="L53" i="7"/>
  <c r="K53" i="7"/>
  <c r="D53" i="7"/>
  <c r="K52" i="7"/>
  <c r="D52" i="7"/>
  <c r="K51" i="7"/>
  <c r="D51" i="7"/>
  <c r="K50" i="7"/>
  <c r="D50" i="7"/>
  <c r="K49" i="7"/>
  <c r="F49" i="7"/>
  <c r="E49" i="7"/>
  <c r="D49" i="7"/>
  <c r="K48" i="7"/>
  <c r="D48" i="7"/>
  <c r="K47" i="7"/>
  <c r="D47" i="7"/>
  <c r="K46" i="7"/>
  <c r="D46" i="7"/>
  <c r="K45" i="7"/>
  <c r="D45" i="7"/>
  <c r="K44" i="7"/>
  <c r="D44" i="7"/>
  <c r="K43" i="7"/>
  <c r="D43" i="7"/>
  <c r="K42" i="7"/>
  <c r="D42" i="7"/>
  <c r="K41" i="7"/>
  <c r="D41" i="7"/>
  <c r="K40" i="7"/>
  <c r="D40" i="7"/>
  <c r="K39" i="7"/>
  <c r="D39" i="7"/>
  <c r="K38" i="7"/>
  <c r="D38" i="7"/>
  <c r="M37" i="7"/>
  <c r="L37" i="7"/>
  <c r="K37" i="7"/>
  <c r="F37" i="7"/>
  <c r="E37" i="7"/>
  <c r="D37" i="7"/>
  <c r="K36" i="7"/>
  <c r="K35" i="7"/>
  <c r="E31" i="7"/>
  <c r="D31" i="7"/>
  <c r="I30" i="7"/>
  <c r="I29" i="7"/>
  <c r="I28" i="7"/>
  <c r="J27" i="7"/>
  <c r="L26" i="7"/>
  <c r="I26" i="7" s="1"/>
  <c r="L25" i="7"/>
  <c r="I25" i="7" s="1"/>
  <c r="E25" i="7"/>
  <c r="D25" i="7"/>
  <c r="L24" i="7"/>
  <c r="J24" i="7"/>
  <c r="I24" i="7"/>
  <c r="I23" i="7"/>
  <c r="I22" i="7"/>
  <c r="E19" i="7"/>
  <c r="D19" i="7"/>
  <c r="E16" i="7"/>
  <c r="D16" i="7"/>
  <c r="L13" i="7"/>
  <c r="J13" i="7"/>
  <c r="I13" i="7" s="1"/>
  <c r="I12" i="7"/>
  <c r="E12" i="7"/>
  <c r="D12" i="7"/>
  <c r="I11" i="7"/>
  <c r="E11" i="7"/>
  <c r="D11" i="7"/>
  <c r="K81" i="6"/>
  <c r="K80" i="6"/>
  <c r="D80" i="6"/>
  <c r="K79" i="6"/>
  <c r="D79" i="6"/>
  <c r="K78" i="6"/>
  <c r="D78" i="6"/>
  <c r="K77" i="6"/>
  <c r="D77" i="6"/>
  <c r="K76" i="6"/>
  <c r="D76" i="6"/>
  <c r="K75" i="6"/>
  <c r="D75" i="6"/>
  <c r="K74" i="6"/>
  <c r="D74" i="6"/>
  <c r="K73" i="6"/>
  <c r="D73" i="6"/>
  <c r="M72" i="6"/>
  <c r="L72" i="6"/>
  <c r="D72" i="6"/>
  <c r="K71" i="6"/>
  <c r="D71" i="6"/>
  <c r="K70" i="6"/>
  <c r="D70" i="6"/>
  <c r="K69" i="6"/>
  <c r="D69" i="6"/>
  <c r="K68" i="6"/>
  <c r="D68" i="6"/>
  <c r="K67" i="6"/>
  <c r="F67" i="6"/>
  <c r="E67" i="6"/>
  <c r="K66" i="6"/>
  <c r="D66" i="6"/>
  <c r="K65" i="6"/>
  <c r="D65" i="6"/>
  <c r="K64" i="6"/>
  <c r="D64" i="6"/>
  <c r="M63" i="6"/>
  <c r="L63" i="6"/>
  <c r="D63" i="6"/>
  <c r="K62" i="6"/>
  <c r="D62" i="6"/>
  <c r="K61" i="6"/>
  <c r="D61" i="6"/>
  <c r="K60" i="6"/>
  <c r="D60" i="6"/>
  <c r="K59" i="6"/>
  <c r="D59" i="6"/>
  <c r="K58" i="6"/>
  <c r="D58" i="6"/>
  <c r="K57" i="6"/>
  <c r="D57" i="6"/>
  <c r="K56" i="6"/>
  <c r="F56" i="6"/>
  <c r="E56" i="6"/>
  <c r="K55" i="6"/>
  <c r="D55" i="6"/>
  <c r="K54" i="6"/>
  <c r="D54" i="6"/>
  <c r="D49" i="6" s="1"/>
  <c r="M53" i="6"/>
  <c r="L53" i="6"/>
  <c r="D53" i="6"/>
  <c r="K52" i="6"/>
  <c r="D52" i="6"/>
  <c r="K51" i="6"/>
  <c r="D51" i="6"/>
  <c r="K50" i="6"/>
  <c r="D50" i="6"/>
  <c r="K49" i="6"/>
  <c r="F49" i="6"/>
  <c r="E49" i="6"/>
  <c r="K48" i="6"/>
  <c r="D48" i="6"/>
  <c r="K47" i="6"/>
  <c r="D47" i="6"/>
  <c r="K46" i="6"/>
  <c r="D46" i="6"/>
  <c r="K45" i="6"/>
  <c r="D45" i="6"/>
  <c r="K44" i="6"/>
  <c r="D44" i="6"/>
  <c r="K43" i="6"/>
  <c r="D43" i="6"/>
  <c r="K42" i="6"/>
  <c r="D42" i="6"/>
  <c r="K41" i="6"/>
  <c r="D41" i="6"/>
  <c r="K40" i="6"/>
  <c r="D40" i="6"/>
  <c r="K39" i="6"/>
  <c r="K37" i="6" s="1"/>
  <c r="D39" i="6"/>
  <c r="K38" i="6"/>
  <c r="D38" i="6"/>
  <c r="M37" i="6"/>
  <c r="L37" i="6"/>
  <c r="F37" i="6"/>
  <c r="E37" i="6"/>
  <c r="D37" i="6"/>
  <c r="K36" i="6"/>
  <c r="K35" i="6"/>
  <c r="D67" i="6" s="1"/>
  <c r="E31" i="6"/>
  <c r="D31" i="6"/>
  <c r="I30" i="6"/>
  <c r="I29" i="6"/>
  <c r="I28" i="6"/>
  <c r="J27" i="6"/>
  <c r="L26" i="6"/>
  <c r="I26" i="6"/>
  <c r="L25" i="6"/>
  <c r="L27" i="6" s="1"/>
  <c r="I25" i="6"/>
  <c r="E25" i="6"/>
  <c r="D25" i="6"/>
  <c r="L24" i="6"/>
  <c r="J24" i="6"/>
  <c r="I24" i="6" s="1"/>
  <c r="I23" i="6"/>
  <c r="I22" i="6"/>
  <c r="E19" i="6"/>
  <c r="D19" i="6"/>
  <c r="E16" i="6"/>
  <c r="D16" i="6"/>
  <c r="L13" i="6"/>
  <c r="J13" i="6"/>
  <c r="I12" i="6"/>
  <c r="E12" i="6"/>
  <c r="D12" i="6"/>
  <c r="I11" i="6"/>
  <c r="E11" i="6"/>
  <c r="E13" i="6" s="1"/>
  <c r="D11" i="6"/>
  <c r="D13" i="6" s="1"/>
  <c r="K81" i="5"/>
  <c r="K80" i="5"/>
  <c r="D80" i="5"/>
  <c r="K79" i="5"/>
  <c r="D79" i="5"/>
  <c r="K78" i="5"/>
  <c r="D78" i="5"/>
  <c r="K77" i="5"/>
  <c r="D77" i="5"/>
  <c r="K76" i="5"/>
  <c r="D76" i="5"/>
  <c r="K75" i="5"/>
  <c r="D75" i="5"/>
  <c r="K74" i="5"/>
  <c r="D74" i="5"/>
  <c r="K73" i="5"/>
  <c r="D73" i="5"/>
  <c r="M72" i="5"/>
  <c r="L72" i="5"/>
  <c r="K72" i="5"/>
  <c r="D72" i="5"/>
  <c r="K71" i="5"/>
  <c r="D71" i="5"/>
  <c r="K70" i="5"/>
  <c r="D70" i="5"/>
  <c r="K69" i="5"/>
  <c r="D69" i="5"/>
  <c r="K68" i="5"/>
  <c r="D68" i="5"/>
  <c r="K67" i="5"/>
  <c r="F67" i="5"/>
  <c r="E67" i="5"/>
  <c r="K66" i="5"/>
  <c r="D66" i="5"/>
  <c r="K65" i="5"/>
  <c r="K63" i="5" s="1"/>
  <c r="D65" i="5"/>
  <c r="K64" i="5"/>
  <c r="D64" i="5"/>
  <c r="M63" i="5"/>
  <c r="L63" i="5"/>
  <c r="D63" i="5"/>
  <c r="K62" i="5"/>
  <c r="D62" i="5"/>
  <c r="K61" i="5"/>
  <c r="D61" i="5"/>
  <c r="K60" i="5"/>
  <c r="D60" i="5"/>
  <c r="K59" i="5"/>
  <c r="D59" i="5"/>
  <c r="K58" i="5"/>
  <c r="D58" i="5"/>
  <c r="D56" i="5" s="1"/>
  <c r="K57" i="5"/>
  <c r="D57" i="5"/>
  <c r="K56" i="5"/>
  <c r="F56" i="5"/>
  <c r="E56" i="5"/>
  <c r="K55" i="5"/>
  <c r="K53" i="5" s="1"/>
  <c r="D55" i="5"/>
  <c r="K54" i="5"/>
  <c r="D54" i="5"/>
  <c r="M53" i="5"/>
  <c r="L53" i="5"/>
  <c r="D53" i="5"/>
  <c r="K52" i="5"/>
  <c r="D52" i="5"/>
  <c r="K51" i="5"/>
  <c r="D51" i="5"/>
  <c r="K50" i="5"/>
  <c r="D50" i="5"/>
  <c r="K49" i="5"/>
  <c r="F49" i="5"/>
  <c r="E49" i="5"/>
  <c r="D49" i="5"/>
  <c r="K48" i="5"/>
  <c r="D48" i="5"/>
  <c r="K47" i="5"/>
  <c r="D47" i="5"/>
  <c r="K46" i="5"/>
  <c r="D46" i="5"/>
  <c r="K45" i="5"/>
  <c r="D45" i="5"/>
  <c r="K44" i="5"/>
  <c r="D44" i="5"/>
  <c r="K43" i="5"/>
  <c r="D43" i="5"/>
  <c r="K42" i="5"/>
  <c r="D42" i="5"/>
  <c r="K41" i="5"/>
  <c r="D41" i="5"/>
  <c r="K40" i="5"/>
  <c r="D40" i="5"/>
  <c r="K39" i="5"/>
  <c r="D39" i="5"/>
  <c r="K38" i="5"/>
  <c r="D38" i="5"/>
  <c r="D37" i="5" s="1"/>
  <c r="M37" i="5"/>
  <c r="L37" i="5"/>
  <c r="E36" i="5" s="1"/>
  <c r="E35" i="5" s="1"/>
  <c r="F37" i="5"/>
  <c r="E37" i="5"/>
  <c r="K36" i="5"/>
  <c r="K35" i="5"/>
  <c r="D67" i="5" s="1"/>
  <c r="E31" i="5"/>
  <c r="D31" i="5"/>
  <c r="I30" i="5"/>
  <c r="I29" i="5"/>
  <c r="I28" i="5"/>
  <c r="J27" i="5"/>
  <c r="L26" i="5"/>
  <c r="I26" i="5" s="1"/>
  <c r="L25" i="5"/>
  <c r="I25" i="5"/>
  <c r="E25" i="5"/>
  <c r="D25" i="5"/>
  <c r="L24" i="5"/>
  <c r="J24" i="5"/>
  <c r="I24" i="5" s="1"/>
  <c r="I23" i="5"/>
  <c r="I22" i="5"/>
  <c r="E19" i="5"/>
  <c r="D19" i="5"/>
  <c r="E16" i="5"/>
  <c r="D16" i="5"/>
  <c r="L13" i="5"/>
  <c r="J13" i="5"/>
  <c r="I12" i="5"/>
  <c r="E12" i="5"/>
  <c r="D12" i="5"/>
  <c r="I11" i="5"/>
  <c r="E11" i="5"/>
  <c r="E13" i="5" s="1"/>
  <c r="D11" i="5"/>
  <c r="D13" i="5" s="1"/>
  <c r="K81" i="4"/>
  <c r="K80" i="4"/>
  <c r="D80" i="4"/>
  <c r="K79" i="4"/>
  <c r="D79" i="4"/>
  <c r="K78" i="4"/>
  <c r="D78" i="4"/>
  <c r="K77" i="4"/>
  <c r="D77" i="4"/>
  <c r="K76" i="4"/>
  <c r="D76" i="4"/>
  <c r="K75" i="4"/>
  <c r="D75" i="4"/>
  <c r="K74" i="4"/>
  <c r="D74" i="4"/>
  <c r="K73" i="4"/>
  <c r="D73" i="4"/>
  <c r="M72" i="4"/>
  <c r="L72" i="4"/>
  <c r="K72" i="4"/>
  <c r="D72" i="4"/>
  <c r="K71" i="4"/>
  <c r="D71" i="4"/>
  <c r="K70" i="4"/>
  <c r="D70" i="4"/>
  <c r="K69" i="4"/>
  <c r="D69" i="4"/>
  <c r="K68" i="4"/>
  <c r="D68" i="4"/>
  <c r="K67" i="4"/>
  <c r="F67" i="4"/>
  <c r="E67" i="4"/>
  <c r="K66" i="4"/>
  <c r="D66" i="4"/>
  <c r="K65" i="4"/>
  <c r="K63" i="4" s="1"/>
  <c r="D65" i="4"/>
  <c r="K64" i="4"/>
  <c r="D64" i="4"/>
  <c r="M63" i="4"/>
  <c r="L63" i="4"/>
  <c r="D63" i="4"/>
  <c r="K62" i="4"/>
  <c r="D62" i="4"/>
  <c r="K61" i="4"/>
  <c r="D61" i="4"/>
  <c r="K60" i="4"/>
  <c r="D60" i="4"/>
  <c r="K59" i="4"/>
  <c r="D59" i="4"/>
  <c r="K58" i="4"/>
  <c r="D58" i="4"/>
  <c r="K57" i="4"/>
  <c r="D57" i="4"/>
  <c r="K56" i="4"/>
  <c r="F56" i="4"/>
  <c r="E56" i="4"/>
  <c r="K55" i="4"/>
  <c r="D55" i="4"/>
  <c r="K54" i="4"/>
  <c r="D54" i="4"/>
  <c r="M53" i="4"/>
  <c r="L53" i="4"/>
  <c r="D53" i="4"/>
  <c r="K52" i="4"/>
  <c r="D52" i="4"/>
  <c r="K51" i="4"/>
  <c r="D51" i="4"/>
  <c r="K50" i="4"/>
  <c r="D50" i="4"/>
  <c r="D49" i="4" s="1"/>
  <c r="K49" i="4"/>
  <c r="F49" i="4"/>
  <c r="E49" i="4"/>
  <c r="K48" i="4"/>
  <c r="D48" i="4"/>
  <c r="K47" i="4"/>
  <c r="D47" i="4"/>
  <c r="K46" i="4"/>
  <c r="D46" i="4"/>
  <c r="K45" i="4"/>
  <c r="D45" i="4"/>
  <c r="K44" i="4"/>
  <c r="D44" i="4"/>
  <c r="K43" i="4"/>
  <c r="D43" i="4"/>
  <c r="K42" i="4"/>
  <c r="D42" i="4"/>
  <c r="K41" i="4"/>
  <c r="D41" i="4"/>
  <c r="K40" i="4"/>
  <c r="D40" i="4"/>
  <c r="K39" i="4"/>
  <c r="K37" i="4" s="1"/>
  <c r="D39" i="4"/>
  <c r="K38" i="4"/>
  <c r="D38" i="4"/>
  <c r="M37" i="4"/>
  <c r="L37" i="4"/>
  <c r="F37" i="4"/>
  <c r="E37" i="4"/>
  <c r="D37" i="4"/>
  <c r="K36" i="4"/>
  <c r="K35" i="4"/>
  <c r="D67" i="4" s="1"/>
  <c r="E31" i="4"/>
  <c r="D31" i="4"/>
  <c r="I30" i="4"/>
  <c r="I29" i="4"/>
  <c r="I28" i="4"/>
  <c r="J27" i="4"/>
  <c r="L26" i="4"/>
  <c r="I26" i="4"/>
  <c r="L25" i="4"/>
  <c r="L27" i="4" s="1"/>
  <c r="I25" i="4"/>
  <c r="E25" i="4"/>
  <c r="D25" i="4"/>
  <c r="L24" i="4"/>
  <c r="J24" i="4"/>
  <c r="I24" i="4" s="1"/>
  <c r="I23" i="4"/>
  <c r="I22" i="4"/>
  <c r="E19" i="4"/>
  <c r="D19" i="4"/>
  <c r="E16" i="4"/>
  <c r="D16" i="4"/>
  <c r="L13" i="4"/>
  <c r="J13" i="4"/>
  <c r="I12" i="4"/>
  <c r="E12" i="4"/>
  <c r="D12" i="4"/>
  <c r="I11" i="4"/>
  <c r="E11" i="4"/>
  <c r="E13" i="4" s="1"/>
  <c r="D11" i="4"/>
  <c r="D13" i="4" s="1"/>
  <c r="I26" i="29"/>
  <c r="L27" i="29"/>
  <c r="I25" i="29"/>
  <c r="I27" i="29" s="1"/>
  <c r="I12" i="29"/>
  <c r="L13" i="29"/>
  <c r="J13" i="29"/>
  <c r="K53" i="4" l="1"/>
  <c r="F36" i="7"/>
  <c r="F35" i="7" s="1"/>
  <c r="F36" i="4"/>
  <c r="F35" i="4" s="1"/>
  <c r="D56" i="4"/>
  <c r="F36" i="5"/>
  <c r="F35" i="5" s="1"/>
  <c r="K72" i="6"/>
  <c r="D56" i="7"/>
  <c r="L27" i="15"/>
  <c r="I27" i="15" s="1"/>
  <c r="I25" i="15"/>
  <c r="K37" i="16"/>
  <c r="D49" i="16"/>
  <c r="K53" i="16"/>
  <c r="K63" i="19"/>
  <c r="D67" i="19"/>
  <c r="K72" i="19"/>
  <c r="I13" i="4"/>
  <c r="I27" i="4"/>
  <c r="E36" i="4"/>
  <c r="E35" i="4" s="1"/>
  <c r="I13" i="5"/>
  <c r="L27" i="5"/>
  <c r="I27" i="5" s="1"/>
  <c r="K37" i="5"/>
  <c r="I13" i="6"/>
  <c r="I27" i="6"/>
  <c r="E36" i="6"/>
  <c r="E35" i="6" s="1"/>
  <c r="K53" i="6"/>
  <c r="F36" i="6"/>
  <c r="F35" i="6" s="1"/>
  <c r="D56" i="6"/>
  <c r="F36" i="30"/>
  <c r="F35" i="30" s="1"/>
  <c r="K37" i="30"/>
  <c r="D49" i="30"/>
  <c r="K53" i="30"/>
  <c r="D13" i="15"/>
  <c r="D67" i="10"/>
  <c r="E36" i="10"/>
  <c r="E35" i="10" s="1"/>
  <c r="K53" i="10"/>
  <c r="F36" i="10"/>
  <c r="F35" i="10" s="1"/>
  <c r="D56" i="10"/>
  <c r="K63" i="10"/>
  <c r="D49" i="31"/>
  <c r="L27" i="16"/>
  <c r="I27" i="16" s="1"/>
  <c r="I25" i="16"/>
  <c r="F36" i="17"/>
  <c r="F35" i="17" s="1"/>
  <c r="K37" i="17"/>
  <c r="D49" i="17"/>
  <c r="K53" i="17"/>
  <c r="F36" i="18"/>
  <c r="F35" i="18" s="1"/>
  <c r="K37" i="18"/>
  <c r="D36" i="18" s="1"/>
  <c r="D35" i="18" s="1"/>
  <c r="D49" i="18"/>
  <c r="K53" i="18"/>
  <c r="K63" i="6"/>
  <c r="E13" i="7"/>
  <c r="D13" i="7"/>
  <c r="D67" i="7"/>
  <c r="E36" i="7"/>
  <c r="E35" i="7" s="1"/>
  <c r="K72" i="7"/>
  <c r="I13" i="30"/>
  <c r="E36" i="30"/>
  <c r="E35" i="30" s="1"/>
  <c r="K63" i="30"/>
  <c r="D67" i="30"/>
  <c r="D36" i="30" s="1"/>
  <c r="D35" i="30" s="1"/>
  <c r="I24" i="15"/>
  <c r="K37" i="15"/>
  <c r="D49" i="15"/>
  <c r="K53" i="15"/>
  <c r="F36" i="15"/>
  <c r="F35" i="15" s="1"/>
  <c r="D56" i="15"/>
  <c r="D36" i="15" s="1"/>
  <c r="D35" i="15" s="1"/>
  <c r="K63" i="15"/>
  <c r="D13" i="9"/>
  <c r="L27" i="9"/>
  <c r="I27" i="9" s="1"/>
  <c r="K37" i="9"/>
  <c r="D49" i="9"/>
  <c r="K53" i="9"/>
  <c r="D56" i="9"/>
  <c r="K63" i="9"/>
  <c r="K37" i="10"/>
  <c r="E13" i="31"/>
  <c r="I13" i="31"/>
  <c r="L27" i="31"/>
  <c r="I27" i="31" s="1"/>
  <c r="E36" i="31"/>
  <c r="E35" i="31" s="1"/>
  <c r="F36" i="31"/>
  <c r="F35" i="31" s="1"/>
  <c r="D56" i="31"/>
  <c r="K63" i="31"/>
  <c r="K37" i="13"/>
  <c r="D49" i="13"/>
  <c r="D36" i="13" s="1"/>
  <c r="D35" i="13" s="1"/>
  <c r="K53" i="13"/>
  <c r="F36" i="13"/>
  <c r="F35" i="13" s="1"/>
  <c r="D56" i="13"/>
  <c r="K63" i="13"/>
  <c r="K63" i="16"/>
  <c r="D67" i="16"/>
  <c r="D13" i="17"/>
  <c r="L27" i="17"/>
  <c r="I27" i="17" s="1"/>
  <c r="K63" i="17"/>
  <c r="D67" i="17"/>
  <c r="D36" i="17" s="1"/>
  <c r="D35" i="17" s="1"/>
  <c r="L27" i="18"/>
  <c r="I27" i="18" s="1"/>
  <c r="K63" i="18"/>
  <c r="D67" i="18"/>
  <c r="D13" i="19"/>
  <c r="F36" i="19"/>
  <c r="F35" i="19" s="1"/>
  <c r="K37" i="19"/>
  <c r="D36" i="19" s="1"/>
  <c r="D35" i="19" s="1"/>
  <c r="D49" i="19"/>
  <c r="K53" i="19"/>
  <c r="I26" i="19"/>
  <c r="I26" i="18"/>
  <c r="D36" i="16"/>
  <c r="D35" i="16" s="1"/>
  <c r="D36" i="31"/>
  <c r="D35" i="31" s="1"/>
  <c r="D36" i="10"/>
  <c r="D35" i="10" s="1"/>
  <c r="D36" i="9"/>
  <c r="D35" i="9" s="1"/>
  <c r="L27" i="30"/>
  <c r="I27" i="30" s="1"/>
  <c r="D36" i="7"/>
  <c r="D35" i="7" s="1"/>
  <c r="L27" i="7"/>
  <c r="I27" i="7" s="1"/>
  <c r="D36" i="6"/>
  <c r="D35" i="6" s="1"/>
  <c r="D36" i="5"/>
  <c r="D35" i="5" s="1"/>
  <c r="D36" i="4"/>
  <c r="D35" i="4" s="1"/>
  <c r="I11" i="29"/>
  <c r="I13" i="29" s="1"/>
  <c r="J27" i="29"/>
  <c r="H44" i="28" l="1"/>
  <c r="E44" i="28"/>
  <c r="H43" i="28"/>
  <c r="E43" i="28"/>
  <c r="H42" i="28"/>
  <c r="H40" i="28" s="1"/>
  <c r="E42" i="28"/>
  <c r="H41" i="28"/>
  <c r="E41" i="28"/>
  <c r="J40" i="28"/>
  <c r="I40" i="28"/>
  <c r="G40" i="28"/>
  <c r="F40" i="28"/>
  <c r="E40" i="28"/>
  <c r="D40" i="28"/>
  <c r="C40" i="28"/>
  <c r="J39" i="28"/>
  <c r="I39" i="28"/>
  <c r="H39" i="28"/>
  <c r="G39" i="28"/>
  <c r="F39" i="28"/>
  <c r="E39" i="28"/>
  <c r="D39" i="28"/>
  <c r="C39" i="28"/>
  <c r="H38" i="28"/>
  <c r="E38" i="28"/>
  <c r="H37" i="28"/>
  <c r="E37" i="28"/>
  <c r="H36" i="28"/>
  <c r="E36" i="28"/>
  <c r="H35" i="28"/>
  <c r="E35" i="28"/>
  <c r="H34" i="28"/>
  <c r="E34" i="28"/>
  <c r="H33" i="28"/>
  <c r="E33" i="28"/>
  <c r="J32" i="28"/>
  <c r="I32" i="28"/>
  <c r="H32" i="28" s="1"/>
  <c r="G32" i="28"/>
  <c r="F32" i="28"/>
  <c r="E32" i="28" s="1"/>
  <c r="D32" i="28"/>
  <c r="C32" i="28"/>
  <c r="J31" i="28"/>
  <c r="I31" i="28"/>
  <c r="H31" i="28"/>
  <c r="G31" i="28"/>
  <c r="F31" i="28"/>
  <c r="E31" i="28"/>
  <c r="D31" i="28"/>
  <c r="C31" i="28"/>
  <c r="H30" i="28"/>
  <c r="E30" i="28"/>
  <c r="H29" i="28"/>
  <c r="E29" i="28"/>
  <c r="H28" i="28"/>
  <c r="E28" i="28"/>
  <c r="H27" i="28"/>
  <c r="E27" i="28"/>
  <c r="H26" i="28"/>
  <c r="H24" i="28" s="1"/>
  <c r="E26" i="28"/>
  <c r="E24" i="28" s="1"/>
  <c r="E6" i="28" s="1"/>
  <c r="H25" i="28"/>
  <c r="E25" i="28"/>
  <c r="J24" i="28"/>
  <c r="I24" i="28"/>
  <c r="G24" i="28"/>
  <c r="F24" i="28"/>
  <c r="D24" i="28"/>
  <c r="C24" i="28"/>
  <c r="J23" i="28"/>
  <c r="I23" i="28"/>
  <c r="H23" i="28"/>
  <c r="G23" i="28"/>
  <c r="F23" i="28"/>
  <c r="E23" i="28"/>
  <c r="D23" i="28"/>
  <c r="C23" i="28"/>
  <c r="H22" i="28"/>
  <c r="E22" i="28"/>
  <c r="H21" i="28"/>
  <c r="E21" i="28"/>
  <c r="H20" i="28"/>
  <c r="E20" i="28"/>
  <c r="H19" i="28"/>
  <c r="E19" i="28"/>
  <c r="H18" i="28"/>
  <c r="E18" i="28"/>
  <c r="H17" i="28"/>
  <c r="E17" i="28"/>
  <c r="H16" i="28"/>
  <c r="E16" i="28"/>
  <c r="H15" i="28"/>
  <c r="E15" i="28"/>
  <c r="H14" i="28"/>
  <c r="E14" i="28"/>
  <c r="H13" i="28"/>
  <c r="E13" i="28"/>
  <c r="H12" i="28"/>
  <c r="E12" i="28"/>
  <c r="H11" i="28"/>
  <c r="E11" i="28"/>
  <c r="H10" i="28"/>
  <c r="H8" i="28" s="1"/>
  <c r="E10" i="28"/>
  <c r="H9" i="28"/>
  <c r="E9" i="28"/>
  <c r="J8" i="28"/>
  <c r="I8" i="28"/>
  <c r="G8" i="28"/>
  <c r="F8" i="28"/>
  <c r="E8" i="28"/>
  <c r="D8" i="28"/>
  <c r="C8" i="28"/>
  <c r="J7" i="28"/>
  <c r="I7" i="28"/>
  <c r="H7" i="28"/>
  <c r="G7" i="28"/>
  <c r="F7" i="28"/>
  <c r="E7" i="28"/>
  <c r="D7" i="28"/>
  <c r="C7" i="28"/>
  <c r="J6" i="28"/>
  <c r="I6" i="28"/>
  <c r="G6" i="28"/>
  <c r="F6" i="28"/>
  <c r="D6" i="28"/>
  <c r="J5" i="28"/>
  <c r="I5" i="28"/>
  <c r="H5" i="28"/>
  <c r="G5" i="28"/>
  <c r="F5" i="28"/>
  <c r="E5" i="28"/>
  <c r="D5" i="28"/>
  <c r="C5" i="28"/>
  <c r="C6" i="28" l="1"/>
  <c r="H6" i="28"/>
  <c r="F38" i="26" l="1"/>
  <c r="F37" i="26"/>
  <c r="F36" i="26"/>
</calcChain>
</file>

<file path=xl/sharedStrings.xml><?xml version="1.0" encoding="utf-8"?>
<sst xmlns="http://schemas.openxmlformats.org/spreadsheetml/2006/main" count="2497" uniqueCount="280">
  <si>
    <t>総トン数</t>
    <rPh sb="0" eb="1">
      <t>ソウ</t>
    </rPh>
    <rPh sb="3" eb="4">
      <t>スウ</t>
    </rPh>
    <phoneticPr fontId="2"/>
  </si>
  <si>
    <t>避難船</t>
    <rPh sb="0" eb="2">
      <t>ヒナン</t>
    </rPh>
    <rPh sb="2" eb="3">
      <t>フネ</t>
    </rPh>
    <phoneticPr fontId="2"/>
  </si>
  <si>
    <t>その他</t>
    <rPh sb="2" eb="3">
      <t>タ</t>
    </rPh>
    <phoneticPr fontId="2"/>
  </si>
  <si>
    <t>内航商船</t>
    <rPh sb="0" eb="2">
      <t>ナイコウ</t>
    </rPh>
    <rPh sb="2" eb="4">
      <t>ショウセン</t>
    </rPh>
    <phoneticPr fontId="2"/>
  </si>
  <si>
    <t>自動車航送船（フェリー）</t>
    <rPh sb="0" eb="3">
      <t>ジドウシャ</t>
    </rPh>
    <rPh sb="3" eb="4">
      <t>コウ</t>
    </rPh>
    <rPh sb="4" eb="5">
      <t>ソウ</t>
    </rPh>
    <rPh sb="5" eb="6">
      <t>セン</t>
    </rPh>
    <phoneticPr fontId="2"/>
  </si>
  <si>
    <t>5総トン以上500総トン未満　</t>
    <rPh sb="1" eb="2">
      <t>ソウ</t>
    </rPh>
    <rPh sb="4" eb="6">
      <t>イジョウ</t>
    </rPh>
    <rPh sb="9" eb="10">
      <t>ソウ</t>
    </rPh>
    <rPh sb="12" eb="13">
      <t>ミ</t>
    </rPh>
    <rPh sb="13" eb="14">
      <t>マン</t>
    </rPh>
    <phoneticPr fontId="2"/>
  </si>
  <si>
    <t>500総トン以上　</t>
    <rPh sb="3" eb="4">
      <t>ソウ</t>
    </rPh>
    <rPh sb="6" eb="8">
      <t>イジョウ</t>
    </rPh>
    <phoneticPr fontId="2"/>
  </si>
  <si>
    <t>隻　 　数</t>
    <rPh sb="0" eb="1">
      <t>セキ</t>
    </rPh>
    <rPh sb="4" eb="5">
      <t>カズ</t>
    </rPh>
    <phoneticPr fontId="2"/>
  </si>
  <si>
    <t>乗込人員</t>
    <rPh sb="0" eb="2">
      <t>ノリコ</t>
    </rPh>
    <rPh sb="2" eb="4">
      <t>ジンイン</t>
    </rPh>
    <phoneticPr fontId="2"/>
  </si>
  <si>
    <t>上陸人員</t>
    <rPh sb="0" eb="2">
      <t>ジョウリク</t>
    </rPh>
    <rPh sb="2" eb="4">
      <t>ジンイン</t>
    </rPh>
    <phoneticPr fontId="2"/>
  </si>
  <si>
    <t>内国航路</t>
    <rPh sb="0" eb="2">
      <t>ナイコク</t>
    </rPh>
    <rPh sb="2" eb="4">
      <t>コウロ</t>
    </rPh>
    <phoneticPr fontId="2"/>
  </si>
  <si>
    <t>総　　数</t>
    <rPh sb="0" eb="1">
      <t>フサ</t>
    </rPh>
    <rPh sb="3" eb="4">
      <t>カズ</t>
    </rPh>
    <phoneticPr fontId="2"/>
  </si>
  <si>
    <t>航　　　路</t>
    <rPh sb="0" eb="1">
      <t>コウ</t>
    </rPh>
    <rPh sb="4" eb="5">
      <t>ロ</t>
    </rPh>
    <phoneticPr fontId="2"/>
  </si>
  <si>
    <t>総　　　　　　　数</t>
    <rPh sb="0" eb="1">
      <t>フサ</t>
    </rPh>
    <rPh sb="8" eb="9">
      <t>カズ</t>
    </rPh>
    <phoneticPr fontId="2"/>
  </si>
  <si>
    <t>　　　　麦</t>
    <rPh sb="4" eb="5">
      <t>ムギ</t>
    </rPh>
    <phoneticPr fontId="2"/>
  </si>
  <si>
    <t>　　　　米</t>
    <rPh sb="4" eb="5">
      <t>コメ</t>
    </rPh>
    <phoneticPr fontId="2"/>
  </si>
  <si>
    <t>　　　　豆類</t>
    <rPh sb="4" eb="6">
      <t>マメルイ</t>
    </rPh>
    <phoneticPr fontId="2"/>
  </si>
  <si>
    <t>　　　　綿花</t>
    <rPh sb="4" eb="6">
      <t>メンカ</t>
    </rPh>
    <phoneticPr fontId="2"/>
  </si>
  <si>
    <t>　　　　羊毛</t>
    <rPh sb="4" eb="6">
      <t>ヨウモウ</t>
    </rPh>
    <phoneticPr fontId="2"/>
  </si>
  <si>
    <t>(2)　林産品</t>
    <rPh sb="4" eb="6">
      <t>リンサン</t>
    </rPh>
    <rPh sb="6" eb="7">
      <t>ヒン</t>
    </rPh>
    <phoneticPr fontId="2"/>
  </si>
  <si>
    <t>　　　　原木</t>
    <rPh sb="4" eb="6">
      <t>ゲンボク</t>
    </rPh>
    <phoneticPr fontId="2"/>
  </si>
  <si>
    <t>　　　　製材</t>
    <rPh sb="4" eb="6">
      <t>セイザイ</t>
    </rPh>
    <phoneticPr fontId="2"/>
  </si>
  <si>
    <t>　　　　樹脂類</t>
    <rPh sb="4" eb="6">
      <t>ジュシ</t>
    </rPh>
    <rPh sb="6" eb="7">
      <t>ルイ</t>
    </rPh>
    <phoneticPr fontId="2"/>
  </si>
  <si>
    <t>　　　　木材チップ</t>
    <rPh sb="4" eb="6">
      <t>モクザイ</t>
    </rPh>
    <phoneticPr fontId="2"/>
  </si>
  <si>
    <t>　　　　薪炭</t>
    <rPh sb="4" eb="6">
      <t>シンタン</t>
    </rPh>
    <phoneticPr fontId="2"/>
  </si>
  <si>
    <t>(3)　鉱産品</t>
    <rPh sb="4" eb="6">
      <t>コウサン</t>
    </rPh>
    <rPh sb="6" eb="7">
      <t>ヒン</t>
    </rPh>
    <phoneticPr fontId="2"/>
  </si>
  <si>
    <t>　　　　石炭</t>
    <rPh sb="4" eb="6">
      <t>セキタン</t>
    </rPh>
    <phoneticPr fontId="2"/>
  </si>
  <si>
    <t>　　　　鉄鉱石</t>
    <rPh sb="4" eb="7">
      <t>テッコウセキ</t>
    </rPh>
    <phoneticPr fontId="2"/>
  </si>
  <si>
    <t>　　　　石材</t>
    <rPh sb="4" eb="6">
      <t>セキザイ</t>
    </rPh>
    <phoneticPr fontId="2"/>
  </si>
  <si>
    <t>　　　　原油</t>
    <rPh sb="4" eb="6">
      <t>ゲンユ</t>
    </rPh>
    <phoneticPr fontId="2"/>
  </si>
  <si>
    <t>　　　　りん鉱石</t>
    <rPh sb="6" eb="8">
      <t>コウセキ</t>
    </rPh>
    <phoneticPr fontId="2"/>
  </si>
  <si>
    <t>　　　　石灰石</t>
    <rPh sb="4" eb="7">
      <t>セッカイセキ</t>
    </rPh>
    <phoneticPr fontId="2"/>
  </si>
  <si>
    <t>　　　　原塩</t>
    <rPh sb="4" eb="5">
      <t>ハラ</t>
    </rPh>
    <rPh sb="5" eb="6">
      <t>ジオ</t>
    </rPh>
    <phoneticPr fontId="2"/>
  </si>
  <si>
    <t>　　　　鉄鋼</t>
    <rPh sb="4" eb="6">
      <t>テッコウ</t>
    </rPh>
    <phoneticPr fontId="2"/>
  </si>
  <si>
    <t>　　　　鋼材</t>
    <rPh sb="4" eb="6">
      <t>コウザイ</t>
    </rPh>
    <phoneticPr fontId="2"/>
  </si>
  <si>
    <t>　　　　非鉄金属</t>
    <rPh sb="4" eb="6">
      <t>ヒテツ</t>
    </rPh>
    <rPh sb="6" eb="8">
      <t>キンゾク</t>
    </rPh>
    <phoneticPr fontId="2"/>
  </si>
  <si>
    <t>　　　　金属製品</t>
    <rPh sb="4" eb="6">
      <t>キンゾク</t>
    </rPh>
    <rPh sb="6" eb="8">
      <t>セイヒン</t>
    </rPh>
    <phoneticPr fontId="2"/>
  </si>
  <si>
    <t>　　　　鉄道車両</t>
    <rPh sb="4" eb="6">
      <t>テツドウ</t>
    </rPh>
    <rPh sb="6" eb="8">
      <t>シャリョウ</t>
    </rPh>
    <phoneticPr fontId="2"/>
  </si>
  <si>
    <t>　　　　完成自動車</t>
    <rPh sb="4" eb="6">
      <t>カンセイ</t>
    </rPh>
    <rPh sb="6" eb="9">
      <t>ジドウシャ</t>
    </rPh>
    <phoneticPr fontId="2"/>
  </si>
  <si>
    <t>　　　　二輪自動車</t>
    <rPh sb="4" eb="6">
      <t>ニリン</t>
    </rPh>
    <rPh sb="6" eb="9">
      <t>ジドウシャ</t>
    </rPh>
    <phoneticPr fontId="2"/>
  </si>
  <si>
    <t>　　　　自動車部品</t>
    <rPh sb="4" eb="7">
      <t>ジドウシャ</t>
    </rPh>
    <rPh sb="7" eb="9">
      <t>ブヒン</t>
    </rPh>
    <phoneticPr fontId="2"/>
  </si>
  <si>
    <t>　　　　産業機械</t>
    <rPh sb="4" eb="6">
      <t>サンギョウ</t>
    </rPh>
    <rPh sb="6" eb="8">
      <t>キカイ</t>
    </rPh>
    <phoneticPr fontId="2"/>
  </si>
  <si>
    <t>　　　　電気機械</t>
    <rPh sb="4" eb="6">
      <t>デンキ</t>
    </rPh>
    <rPh sb="6" eb="8">
      <t>キカイ</t>
    </rPh>
    <phoneticPr fontId="2"/>
  </si>
  <si>
    <t>　　　　事務用機器</t>
    <rPh sb="4" eb="7">
      <t>ジムヨウ</t>
    </rPh>
    <rPh sb="7" eb="9">
      <t>キキ</t>
    </rPh>
    <phoneticPr fontId="2"/>
  </si>
  <si>
    <t>　　　　その他機械</t>
    <rPh sb="6" eb="7">
      <t>タ</t>
    </rPh>
    <rPh sb="7" eb="9">
      <t>キカイ</t>
    </rPh>
    <phoneticPr fontId="2"/>
  </si>
  <si>
    <t>(5)　化学工業品</t>
    <rPh sb="4" eb="6">
      <t>カガク</t>
    </rPh>
    <rPh sb="6" eb="8">
      <t>コウギョウ</t>
    </rPh>
    <rPh sb="8" eb="9">
      <t>ヒン</t>
    </rPh>
    <phoneticPr fontId="2"/>
  </si>
  <si>
    <t>　　　　陶磁器</t>
    <rPh sb="4" eb="7">
      <t>トウジキ</t>
    </rPh>
    <phoneticPr fontId="2"/>
  </si>
  <si>
    <t>　　　　ガラス類</t>
    <rPh sb="7" eb="8">
      <t>ルイ</t>
    </rPh>
    <phoneticPr fontId="2"/>
  </si>
  <si>
    <t>　　　　重油</t>
    <rPh sb="4" eb="6">
      <t>ジュウユ</t>
    </rPh>
    <phoneticPr fontId="2"/>
  </si>
  <si>
    <t>　　　　石油製品</t>
    <rPh sb="4" eb="6">
      <t>セキユ</t>
    </rPh>
    <rPh sb="6" eb="8">
      <t>セイヒン</t>
    </rPh>
    <phoneticPr fontId="2"/>
  </si>
  <si>
    <t>　　　　LNG（液化天然ガス）</t>
    <rPh sb="8" eb="10">
      <t>エキカ</t>
    </rPh>
    <rPh sb="10" eb="12">
      <t>テンネン</t>
    </rPh>
    <phoneticPr fontId="2"/>
  </si>
  <si>
    <t>　　　　LPG（液化石油ガス）</t>
    <rPh sb="8" eb="10">
      <t>エキカ</t>
    </rPh>
    <rPh sb="10" eb="12">
      <t>セキユ</t>
    </rPh>
    <phoneticPr fontId="2"/>
  </si>
  <si>
    <t>　　　　化学薬品</t>
    <rPh sb="4" eb="6">
      <t>カガク</t>
    </rPh>
    <rPh sb="6" eb="8">
      <t>ヤクヒン</t>
    </rPh>
    <phoneticPr fontId="2"/>
  </si>
  <si>
    <t>　　　　化学肥料</t>
    <rPh sb="4" eb="6">
      <t>カガク</t>
    </rPh>
    <rPh sb="6" eb="8">
      <t>ヒリョウ</t>
    </rPh>
    <phoneticPr fontId="2"/>
  </si>
  <si>
    <t>(6)　軽工業品</t>
    <rPh sb="4" eb="7">
      <t>ケイコウギョウ</t>
    </rPh>
    <rPh sb="7" eb="8">
      <t>ヒン</t>
    </rPh>
    <phoneticPr fontId="2"/>
  </si>
  <si>
    <t>　　　　糸及び紡績半製品</t>
    <rPh sb="4" eb="5">
      <t>イト</t>
    </rPh>
    <rPh sb="5" eb="6">
      <t>オヨ</t>
    </rPh>
    <rPh sb="7" eb="9">
      <t>ボウセキ</t>
    </rPh>
    <rPh sb="9" eb="12">
      <t>ハンセイヒン</t>
    </rPh>
    <phoneticPr fontId="2"/>
  </si>
  <si>
    <t>　　　　砂糖</t>
    <rPh sb="4" eb="6">
      <t>サトウ</t>
    </rPh>
    <phoneticPr fontId="2"/>
  </si>
  <si>
    <t>　　　　飲料</t>
    <rPh sb="4" eb="6">
      <t>インリョウ</t>
    </rPh>
    <phoneticPr fontId="2"/>
  </si>
  <si>
    <t>　　　　水</t>
    <rPh sb="4" eb="5">
      <t>ミズ</t>
    </rPh>
    <phoneticPr fontId="2"/>
  </si>
  <si>
    <t>(7)　雑工業品</t>
    <rPh sb="4" eb="5">
      <t>ザツ</t>
    </rPh>
    <rPh sb="5" eb="7">
      <t>コウギョウ</t>
    </rPh>
    <rPh sb="7" eb="8">
      <t>ヒン</t>
    </rPh>
    <phoneticPr fontId="2"/>
  </si>
  <si>
    <t>　　　　がん具</t>
    <rPh sb="6" eb="7">
      <t>グ</t>
    </rPh>
    <phoneticPr fontId="2"/>
  </si>
  <si>
    <t>　　　　家具装備品</t>
    <rPh sb="4" eb="6">
      <t>カグ</t>
    </rPh>
    <rPh sb="6" eb="9">
      <t>ソウビヒン</t>
    </rPh>
    <phoneticPr fontId="2"/>
  </si>
  <si>
    <t>　　　　ゴム製品</t>
    <rPh sb="6" eb="8">
      <t>セイヒン</t>
    </rPh>
    <phoneticPr fontId="2"/>
  </si>
  <si>
    <t>　　　　金属くず</t>
    <rPh sb="4" eb="6">
      <t>キンゾク</t>
    </rPh>
    <phoneticPr fontId="2"/>
  </si>
  <si>
    <t>　　　　動植物性製造飼肥料</t>
    <rPh sb="4" eb="7">
      <t>ドウショクブツ</t>
    </rPh>
    <rPh sb="7" eb="8">
      <t>セイ</t>
    </rPh>
    <rPh sb="8" eb="10">
      <t>セイゾウ</t>
    </rPh>
    <rPh sb="10" eb="11">
      <t>シ</t>
    </rPh>
    <rPh sb="11" eb="13">
      <t>ヒリョウ</t>
    </rPh>
    <phoneticPr fontId="2"/>
  </si>
  <si>
    <t>　　　　廃土砂</t>
    <rPh sb="4" eb="5">
      <t>ハイ</t>
    </rPh>
    <rPh sb="5" eb="7">
      <t>ドシャ</t>
    </rPh>
    <phoneticPr fontId="2"/>
  </si>
  <si>
    <t>　　　　輸送用容器</t>
    <rPh sb="4" eb="7">
      <t>ユソウヨウ</t>
    </rPh>
    <rPh sb="7" eb="9">
      <t>ヨウキ</t>
    </rPh>
    <phoneticPr fontId="2"/>
  </si>
  <si>
    <t>　　　　取合せ品</t>
    <rPh sb="4" eb="6">
      <t>トリアワ</t>
    </rPh>
    <rPh sb="7" eb="8">
      <t>ヒン</t>
    </rPh>
    <phoneticPr fontId="2"/>
  </si>
  <si>
    <t>　　　　測量・光学・医療用機械</t>
    <rPh sb="4" eb="6">
      <t>ソクリョウ</t>
    </rPh>
    <rPh sb="7" eb="9">
      <t>コウガク</t>
    </rPh>
    <rPh sb="10" eb="13">
      <t>イリョウヨウ</t>
    </rPh>
    <rPh sb="13" eb="15">
      <t>キカイ</t>
    </rPh>
    <phoneticPr fontId="2"/>
  </si>
  <si>
    <t>移出</t>
    <rPh sb="0" eb="2">
      <t>イシュツ</t>
    </rPh>
    <phoneticPr fontId="2"/>
  </si>
  <si>
    <t>移入</t>
    <rPh sb="0" eb="2">
      <t>イニュウ</t>
    </rPh>
    <phoneticPr fontId="2"/>
  </si>
  <si>
    <t>総数</t>
    <rPh sb="0" eb="2">
      <t>ソウスウ</t>
    </rPh>
    <phoneticPr fontId="2"/>
  </si>
  <si>
    <t>種    別</t>
    <rPh sb="0" eb="1">
      <t>タネ</t>
    </rPh>
    <rPh sb="5" eb="6">
      <t>ベツ</t>
    </rPh>
    <phoneticPr fontId="2"/>
  </si>
  <si>
    <t>総  数</t>
    <rPh sb="0" eb="1">
      <t>フサ</t>
    </rPh>
    <rPh sb="3" eb="4">
      <t>カズ</t>
    </rPh>
    <phoneticPr fontId="2"/>
  </si>
  <si>
    <t>漁  船</t>
    <rPh sb="0" eb="1">
      <t>リョウ</t>
    </rPh>
    <rPh sb="3" eb="4">
      <t>セン</t>
    </rPh>
    <phoneticPr fontId="2"/>
  </si>
  <si>
    <t>コンテナ20ft未満（個）</t>
    <rPh sb="8" eb="10">
      <t>ミマン</t>
    </rPh>
    <rPh sb="11" eb="12">
      <t>コ</t>
    </rPh>
    <phoneticPr fontId="2"/>
  </si>
  <si>
    <t>シヤーシ（台）</t>
    <rPh sb="5" eb="6">
      <t>ダイ</t>
    </rPh>
    <phoneticPr fontId="2"/>
  </si>
  <si>
    <t>単位：人</t>
    <rPh sb="0" eb="2">
      <t>タンイ</t>
    </rPh>
    <rPh sb="3" eb="4">
      <t>ニン</t>
    </rPh>
    <phoneticPr fontId="2"/>
  </si>
  <si>
    <t>　　　　廃棄物</t>
    <rPh sb="4" eb="7">
      <t>ハイキブツ</t>
    </rPh>
    <phoneticPr fontId="2"/>
  </si>
  <si>
    <t>コンテナ20ft以上40ft未満（個）</t>
    <rPh sb="8" eb="10">
      <t>イジョウ</t>
    </rPh>
    <rPh sb="14" eb="16">
      <t>ミマン</t>
    </rPh>
    <rPh sb="17" eb="18">
      <t>コ</t>
    </rPh>
    <phoneticPr fontId="2"/>
  </si>
  <si>
    <t>　　　　紙、パルプ</t>
    <rPh sb="4" eb="5">
      <t>カミ</t>
    </rPh>
    <phoneticPr fontId="2"/>
  </si>
  <si>
    <t>　　　　その他雑穀</t>
    <rPh sb="6" eb="7">
      <t>タ</t>
    </rPh>
    <rPh sb="7" eb="9">
      <t>ザッコク</t>
    </rPh>
    <phoneticPr fontId="2"/>
  </si>
  <si>
    <t>　　　　その他農産品</t>
    <rPh sb="6" eb="7">
      <t>タ</t>
    </rPh>
    <rPh sb="7" eb="10">
      <t>ノウサンヒン</t>
    </rPh>
    <phoneticPr fontId="2"/>
  </si>
  <si>
    <t>　　　　金属鉱</t>
    <rPh sb="4" eb="6">
      <t>キンゾク</t>
    </rPh>
    <rPh sb="6" eb="7">
      <t>コウ</t>
    </rPh>
    <phoneticPr fontId="2"/>
  </si>
  <si>
    <t>　　　　砂利・砂</t>
    <rPh sb="4" eb="6">
      <t>ジャリ</t>
    </rPh>
    <rPh sb="7" eb="8">
      <t>スナ</t>
    </rPh>
    <phoneticPr fontId="2"/>
  </si>
  <si>
    <t>　　　　その他輸送用車両</t>
    <rPh sb="6" eb="7">
      <t>タ</t>
    </rPh>
    <rPh sb="7" eb="10">
      <t>ユソウヨウ</t>
    </rPh>
    <rPh sb="10" eb="12">
      <t>シャリョウ</t>
    </rPh>
    <phoneticPr fontId="2"/>
  </si>
  <si>
    <t>　　　　その他輸送機械</t>
    <rPh sb="6" eb="7">
      <t>タ</t>
    </rPh>
    <rPh sb="7" eb="9">
      <t>ユソウ</t>
    </rPh>
    <rPh sb="9" eb="11">
      <t>キカイ</t>
    </rPh>
    <phoneticPr fontId="2"/>
  </si>
  <si>
    <t>　　　　その他食料工業品</t>
    <rPh sb="6" eb="7">
      <t>タ</t>
    </rPh>
    <rPh sb="7" eb="9">
      <t>ショクリョウ</t>
    </rPh>
    <rPh sb="9" eb="11">
      <t>コウギョウ</t>
    </rPh>
    <rPh sb="11" eb="12">
      <t>ヒン</t>
    </rPh>
    <phoneticPr fontId="2"/>
  </si>
  <si>
    <t>　　　　その他日用品</t>
    <rPh sb="6" eb="7">
      <t>タ</t>
    </rPh>
    <rPh sb="7" eb="10">
      <t>ニチヨウヒン</t>
    </rPh>
    <phoneticPr fontId="2"/>
  </si>
  <si>
    <t>　　　　その他製造工業品</t>
    <rPh sb="6" eb="7">
      <t>タ</t>
    </rPh>
    <rPh sb="7" eb="9">
      <t>セイゾウ</t>
    </rPh>
    <rPh sb="9" eb="11">
      <t>コウギョウ</t>
    </rPh>
    <rPh sb="11" eb="12">
      <t>ヒン</t>
    </rPh>
    <phoneticPr fontId="2"/>
  </si>
  <si>
    <t>　　　　その他畜産品</t>
    <rPh sb="6" eb="7">
      <t>タ</t>
    </rPh>
    <rPh sb="7" eb="9">
      <t>チクサン</t>
    </rPh>
    <rPh sb="9" eb="10">
      <t>ヒン</t>
    </rPh>
    <phoneticPr fontId="2"/>
  </si>
  <si>
    <t>　　　　その他繊維工業品</t>
    <rPh sb="6" eb="7">
      <t>タ</t>
    </rPh>
    <rPh sb="7" eb="9">
      <t>センイ</t>
    </rPh>
    <rPh sb="9" eb="11">
      <t>コウギョウ</t>
    </rPh>
    <rPh sb="11" eb="12">
      <t>ヒン</t>
    </rPh>
    <phoneticPr fontId="2"/>
  </si>
  <si>
    <t>　　　　再利用資材</t>
    <rPh sb="4" eb="7">
      <t>サイリヨウ</t>
    </rPh>
    <rPh sb="7" eb="9">
      <t>シザイ</t>
    </rPh>
    <phoneticPr fontId="2"/>
  </si>
  <si>
    <t>　　　　その他林産品</t>
    <rPh sb="6" eb="7">
      <t>タ</t>
    </rPh>
    <rPh sb="7" eb="8">
      <t>リン</t>
    </rPh>
    <rPh sb="8" eb="9">
      <t>サン</t>
    </rPh>
    <rPh sb="9" eb="10">
      <t>ヒン</t>
    </rPh>
    <phoneticPr fontId="2"/>
  </si>
  <si>
    <t>①　入港船舶</t>
    <rPh sb="2" eb="4">
      <t>ニュウコウ</t>
    </rPh>
    <rPh sb="4" eb="6">
      <t>センパク</t>
    </rPh>
    <phoneticPr fontId="2"/>
  </si>
  <si>
    <t>②　船舶乗降人員</t>
    <rPh sb="2" eb="4">
      <t>センパク</t>
    </rPh>
    <rPh sb="4" eb="6">
      <t>ジョウコウ</t>
    </rPh>
    <rPh sb="6" eb="8">
      <t>ジンイン</t>
    </rPh>
    <phoneticPr fontId="2"/>
  </si>
  <si>
    <t>③　 コンテナ又はシャーシ</t>
    <rPh sb="7" eb="8">
      <t>マタ</t>
    </rPh>
    <phoneticPr fontId="2"/>
  </si>
  <si>
    <t>④　海上出入貨物</t>
    <rPh sb="2" eb="4">
      <t>カイジョウ</t>
    </rPh>
    <rPh sb="4" eb="6">
      <t>デイリ</t>
    </rPh>
    <rPh sb="6" eb="8">
      <t>カモツ</t>
    </rPh>
    <phoneticPr fontId="2"/>
  </si>
  <si>
    <t xml:space="preserve">         水産品</t>
    <rPh sb="9" eb="11">
      <t>スイサン</t>
    </rPh>
    <rPh sb="11" eb="12">
      <t>ヒン</t>
    </rPh>
    <phoneticPr fontId="2"/>
  </si>
  <si>
    <t>(9)　分類不能のもの</t>
    <rPh sb="4" eb="6">
      <t>ブンルイ</t>
    </rPh>
    <rPh sb="6" eb="8">
      <t>フノウ</t>
    </rPh>
    <phoneticPr fontId="2"/>
  </si>
  <si>
    <t>(1)　農水産品</t>
    <rPh sb="4" eb="5">
      <t>ノウ</t>
    </rPh>
    <rPh sb="5" eb="6">
      <t>ミズ</t>
    </rPh>
    <rPh sb="6" eb="7">
      <t>サン</t>
    </rPh>
    <rPh sb="7" eb="8">
      <t>ヒン</t>
    </rPh>
    <phoneticPr fontId="2"/>
  </si>
  <si>
    <t>　　　　染料・塗料・合成樹脂
  　　　その他化学工業品</t>
    <rPh sb="4" eb="6">
      <t>センリョウ</t>
    </rPh>
    <rPh sb="7" eb="9">
      <t>トリョウ</t>
    </rPh>
    <rPh sb="10" eb="12">
      <t>ゴウセイ</t>
    </rPh>
    <rPh sb="12" eb="14">
      <t>ジュシ</t>
    </rPh>
    <rPh sb="22" eb="23">
      <t>タ</t>
    </rPh>
    <rPh sb="23" eb="24">
      <t>ケ</t>
    </rPh>
    <rPh sb="24" eb="25">
      <t>ガク</t>
    </rPh>
    <rPh sb="25" eb="27">
      <t>コウギョウ</t>
    </rPh>
    <rPh sb="27" eb="28">
      <t>ヒン</t>
    </rPh>
    <phoneticPr fontId="2"/>
  </si>
  <si>
    <t>(8)　特殊品</t>
    <rPh sb="4" eb="6">
      <t>トクシュ</t>
    </rPh>
    <rPh sb="6" eb="7">
      <t>ヒン</t>
    </rPh>
    <phoneticPr fontId="2"/>
  </si>
  <si>
    <t>(4)  金属機械工業品</t>
    <rPh sb="5" eb="7">
      <t>キンゾク</t>
    </rPh>
    <rPh sb="7" eb="9">
      <t>キカイ</t>
    </rPh>
    <rPh sb="9" eb="11">
      <t>コウギョウ</t>
    </rPh>
    <rPh sb="11" eb="12">
      <t>ヒン</t>
    </rPh>
    <phoneticPr fontId="2"/>
  </si>
  <si>
    <t>下段： 増・減（△）</t>
    <rPh sb="0" eb="2">
      <t>ゲダン</t>
    </rPh>
    <rPh sb="4" eb="5">
      <t>ゾウ</t>
    </rPh>
    <rPh sb="6" eb="7">
      <t>ゲン</t>
    </rPh>
    <phoneticPr fontId="2"/>
  </si>
  <si>
    <t>単位： 隻、総トン</t>
    <rPh sb="0" eb="2">
      <t>タンイ</t>
    </rPh>
    <rPh sb="4" eb="5">
      <t>セキ</t>
    </rPh>
    <rPh sb="6" eb="7">
      <t>ソウ</t>
    </rPh>
    <phoneticPr fontId="2"/>
  </si>
  <si>
    <t>単位： トン</t>
    <rPh sb="0" eb="2">
      <t>タンイ</t>
    </rPh>
    <phoneticPr fontId="2"/>
  </si>
  <si>
    <t>　　　　野菜・果物</t>
    <rPh sb="4" eb="6">
      <t>ヤサイ</t>
    </rPh>
    <rPh sb="7" eb="9">
      <t>クダモノ</t>
    </rPh>
    <phoneticPr fontId="2"/>
  </si>
  <si>
    <t>5-(1)　　総計</t>
    <rPh sb="7" eb="9">
      <t>ソウケイ</t>
    </rPh>
    <phoneticPr fontId="2"/>
  </si>
  <si>
    <t>５ 　　調査港湾別利用状況</t>
    <rPh sb="4" eb="6">
      <t>チョウサ</t>
    </rPh>
    <rPh sb="6" eb="8">
      <t>コウワン</t>
    </rPh>
    <rPh sb="8" eb="9">
      <t>ベツ</t>
    </rPh>
    <rPh sb="9" eb="11">
      <t>リヨウ</t>
    </rPh>
    <rPh sb="11" eb="13">
      <t>ジョウキョウ</t>
    </rPh>
    <phoneticPr fontId="2"/>
  </si>
  <si>
    <t>5-(2)　　元町港</t>
    <rPh sb="7" eb="9">
      <t>モトマチ</t>
    </rPh>
    <rPh sb="9" eb="10">
      <t>コウ</t>
    </rPh>
    <phoneticPr fontId="2"/>
  </si>
  <si>
    <t>5-(3)　　岡田港</t>
    <rPh sb="7" eb="9">
      <t>オカダ</t>
    </rPh>
    <rPh sb="9" eb="10">
      <t>コウ</t>
    </rPh>
    <phoneticPr fontId="2"/>
  </si>
  <si>
    <t>5-(4)　　波浮港</t>
    <rPh sb="7" eb="8">
      <t>ナミ</t>
    </rPh>
    <rPh sb="8" eb="9">
      <t>ウ</t>
    </rPh>
    <rPh sb="9" eb="10">
      <t>コウ</t>
    </rPh>
    <phoneticPr fontId="2"/>
  </si>
  <si>
    <t>5-(5)　　利島港</t>
    <rPh sb="7" eb="9">
      <t>トシマ</t>
    </rPh>
    <rPh sb="9" eb="10">
      <t>コウ</t>
    </rPh>
    <phoneticPr fontId="2"/>
  </si>
  <si>
    <t>5-(6)　　新島港</t>
    <rPh sb="7" eb="9">
      <t>ニイジマ</t>
    </rPh>
    <rPh sb="9" eb="10">
      <t>コウ</t>
    </rPh>
    <phoneticPr fontId="2"/>
  </si>
  <si>
    <t>5-(7)　　式根島港</t>
    <rPh sb="7" eb="10">
      <t>シキネジマ</t>
    </rPh>
    <rPh sb="10" eb="11">
      <t>コウ</t>
    </rPh>
    <phoneticPr fontId="2"/>
  </si>
  <si>
    <t>5-(8)　　神津島港</t>
    <rPh sb="7" eb="10">
      <t>コウヅシマ</t>
    </rPh>
    <rPh sb="10" eb="11">
      <t>コウ</t>
    </rPh>
    <phoneticPr fontId="2"/>
  </si>
  <si>
    <t>5-(9)　　三池港</t>
    <rPh sb="7" eb="9">
      <t>ミイケ</t>
    </rPh>
    <rPh sb="9" eb="10">
      <t>コウ</t>
    </rPh>
    <phoneticPr fontId="2"/>
  </si>
  <si>
    <t>5-(10)　　御蔵島港</t>
    <rPh sb="8" eb="11">
      <t>ミクラジマ</t>
    </rPh>
    <rPh sb="11" eb="12">
      <t>コウ</t>
    </rPh>
    <phoneticPr fontId="2"/>
  </si>
  <si>
    <t>5-(11)　　神湊港</t>
    <rPh sb="8" eb="9">
      <t>カミ</t>
    </rPh>
    <rPh sb="9" eb="10">
      <t>ミナト</t>
    </rPh>
    <rPh sb="10" eb="11">
      <t>コウ</t>
    </rPh>
    <phoneticPr fontId="2"/>
  </si>
  <si>
    <t>5-(12)　　八重根港</t>
    <rPh sb="8" eb="10">
      <t>ヤエ</t>
    </rPh>
    <rPh sb="10" eb="11">
      <t>ネ</t>
    </rPh>
    <rPh sb="11" eb="12">
      <t>コウ</t>
    </rPh>
    <phoneticPr fontId="2"/>
  </si>
  <si>
    <t>5-(13)　　青ヶ島港</t>
    <rPh sb="8" eb="11">
      <t>アオガシマ</t>
    </rPh>
    <rPh sb="11" eb="12">
      <t>コウ</t>
    </rPh>
    <phoneticPr fontId="2"/>
  </si>
  <si>
    <t>5-(14)　　二見港</t>
    <rPh sb="8" eb="10">
      <t>フタミ</t>
    </rPh>
    <rPh sb="10" eb="11">
      <t>コウ</t>
    </rPh>
    <phoneticPr fontId="2"/>
  </si>
  <si>
    <t>5-(15)　　沖港</t>
    <rPh sb="8" eb="9">
      <t>オキ</t>
    </rPh>
    <rPh sb="9" eb="10">
      <t>コウ</t>
    </rPh>
    <phoneticPr fontId="2"/>
  </si>
  <si>
    <t>単位：トン</t>
    <phoneticPr fontId="2"/>
  </si>
  <si>
    <t>24年</t>
    <rPh sb="2" eb="3">
      <t>ネン</t>
    </rPh>
    <phoneticPr fontId="2"/>
  </si>
  <si>
    <t>25年</t>
    <rPh sb="2" eb="3">
      <t>ネン</t>
    </rPh>
    <phoneticPr fontId="2"/>
  </si>
  <si>
    <t>26年</t>
    <rPh sb="2" eb="3">
      <t>ネン</t>
    </rPh>
    <phoneticPr fontId="2"/>
  </si>
  <si>
    <t>27年</t>
    <rPh sb="2" eb="3">
      <t>ネン</t>
    </rPh>
    <phoneticPr fontId="2"/>
  </si>
  <si>
    <t>大島</t>
    <rPh sb="0" eb="2">
      <t>オオシマ</t>
    </rPh>
    <phoneticPr fontId="2"/>
  </si>
  <si>
    <t>利島</t>
    <rPh sb="0" eb="2">
      <t>トシマ</t>
    </rPh>
    <phoneticPr fontId="2"/>
  </si>
  <si>
    <t>新島</t>
    <rPh sb="0" eb="2">
      <t>ニイジマ</t>
    </rPh>
    <phoneticPr fontId="2"/>
  </si>
  <si>
    <t>式根島</t>
    <rPh sb="0" eb="1">
      <t>シキ</t>
    </rPh>
    <rPh sb="1" eb="2">
      <t>ネ</t>
    </rPh>
    <rPh sb="2" eb="3">
      <t>シマ</t>
    </rPh>
    <phoneticPr fontId="2"/>
  </si>
  <si>
    <t>-</t>
  </si>
  <si>
    <t>神津島</t>
    <rPh sb="0" eb="2">
      <t>コウヅ</t>
    </rPh>
    <rPh sb="2" eb="3">
      <t>シマ</t>
    </rPh>
    <phoneticPr fontId="2"/>
  </si>
  <si>
    <t>三宅島</t>
    <rPh sb="0" eb="2">
      <t>ミヤケ</t>
    </rPh>
    <rPh sb="2" eb="3">
      <t>シマ</t>
    </rPh>
    <phoneticPr fontId="2"/>
  </si>
  <si>
    <t>御蔵島</t>
    <rPh sb="0" eb="2">
      <t>ミクラ</t>
    </rPh>
    <rPh sb="2" eb="3">
      <t>シマ</t>
    </rPh>
    <phoneticPr fontId="2"/>
  </si>
  <si>
    <t>八丈島</t>
    <rPh sb="0" eb="3">
      <t>ハチジョウジマ</t>
    </rPh>
    <phoneticPr fontId="2"/>
  </si>
  <si>
    <t>青ヶ島</t>
    <rPh sb="0" eb="3">
      <t>アオガシマ</t>
    </rPh>
    <phoneticPr fontId="2"/>
  </si>
  <si>
    <t>小笠原</t>
    <rPh sb="0" eb="3">
      <t>オガサワラ</t>
    </rPh>
    <phoneticPr fontId="2"/>
  </si>
  <si>
    <t>農水産品</t>
    <rPh sb="0" eb="4">
      <t>ノウスイサンヒン</t>
    </rPh>
    <phoneticPr fontId="2"/>
  </si>
  <si>
    <t>林産品</t>
    <rPh sb="0" eb="2">
      <t>リンサン</t>
    </rPh>
    <rPh sb="2" eb="3">
      <t>ヒン</t>
    </rPh>
    <phoneticPr fontId="2"/>
  </si>
  <si>
    <t>鉱産品</t>
    <rPh sb="0" eb="2">
      <t>コウサン</t>
    </rPh>
    <rPh sb="2" eb="3">
      <t>ヒン</t>
    </rPh>
    <phoneticPr fontId="2"/>
  </si>
  <si>
    <t>金属機械工業品</t>
    <rPh sb="0" eb="2">
      <t>キンゾク</t>
    </rPh>
    <rPh sb="2" eb="4">
      <t>キカイ</t>
    </rPh>
    <rPh sb="4" eb="6">
      <t>コウギョウ</t>
    </rPh>
    <rPh sb="6" eb="7">
      <t>ヒン</t>
    </rPh>
    <phoneticPr fontId="2"/>
  </si>
  <si>
    <t>軽工業品</t>
    <rPh sb="0" eb="3">
      <t>ケイコウギョウ</t>
    </rPh>
    <rPh sb="3" eb="4">
      <t>ヒン</t>
    </rPh>
    <phoneticPr fontId="2"/>
  </si>
  <si>
    <t>雑工業品</t>
    <rPh sb="0" eb="1">
      <t>ザツ</t>
    </rPh>
    <rPh sb="1" eb="3">
      <t>コウギョウ</t>
    </rPh>
    <rPh sb="3" eb="4">
      <t>ヒン</t>
    </rPh>
    <phoneticPr fontId="2"/>
  </si>
  <si>
    <t>特殊品</t>
    <rPh sb="0" eb="2">
      <t>トクシュ</t>
    </rPh>
    <rPh sb="2" eb="3">
      <t>ヒン</t>
    </rPh>
    <phoneticPr fontId="2"/>
  </si>
  <si>
    <t>分類不能</t>
    <rPh sb="0" eb="2">
      <t>ブンルイ</t>
    </rPh>
    <rPh sb="2" eb="4">
      <t>フノウ</t>
    </rPh>
    <phoneticPr fontId="2"/>
  </si>
  <si>
    <t>単位：％</t>
    <phoneticPr fontId="2"/>
  </si>
  <si>
    <t>化学　　　工業品</t>
    <rPh sb="0" eb="2">
      <t>カガク</t>
    </rPh>
    <rPh sb="5" eb="7">
      <t>コウギョウ</t>
    </rPh>
    <rPh sb="7" eb="8">
      <t>ヒン</t>
    </rPh>
    <phoneticPr fontId="2"/>
  </si>
  <si>
    <t>4-(4)　　船客乗降人員</t>
    <rPh sb="7" eb="9">
      <t>センキャク</t>
    </rPh>
    <rPh sb="9" eb="11">
      <t>ジョウコウ</t>
    </rPh>
    <rPh sb="11" eb="13">
      <t>ジンイン</t>
    </rPh>
    <phoneticPr fontId="2"/>
  </si>
  <si>
    <t>単位：人</t>
    <rPh sb="3" eb="4">
      <t>ニン</t>
    </rPh>
    <phoneticPr fontId="2"/>
  </si>
  <si>
    <t>乗込</t>
    <rPh sb="0" eb="2">
      <t>ノリコ</t>
    </rPh>
    <phoneticPr fontId="2"/>
  </si>
  <si>
    <t>上陸</t>
    <rPh sb="0" eb="2">
      <t>ジョウリク</t>
    </rPh>
    <phoneticPr fontId="2"/>
  </si>
  <si>
    <t xml:space="preserve">               -</t>
  </si>
  <si>
    <t>港名</t>
    <rPh sb="0" eb="1">
      <t>ミナト</t>
    </rPh>
    <rPh sb="1" eb="2">
      <t>メイ</t>
    </rPh>
    <phoneticPr fontId="2"/>
  </si>
  <si>
    <t>入港船舶</t>
    <rPh sb="0" eb="2">
      <t>ニュウコウ</t>
    </rPh>
    <rPh sb="2" eb="4">
      <t>センパク</t>
    </rPh>
    <phoneticPr fontId="2"/>
  </si>
  <si>
    <t>船客乗降人員（人）</t>
    <rPh sb="0" eb="2">
      <t>センキャク</t>
    </rPh>
    <rPh sb="2" eb="4">
      <t>ジョウコウ</t>
    </rPh>
    <rPh sb="4" eb="6">
      <t>ジンイン</t>
    </rPh>
    <rPh sb="7" eb="8">
      <t>ニン</t>
    </rPh>
    <phoneticPr fontId="2"/>
  </si>
  <si>
    <t>海上出入貨物（トン）</t>
    <rPh sb="0" eb="2">
      <t>カイジョウ</t>
    </rPh>
    <rPh sb="2" eb="4">
      <t>デイ</t>
    </rPh>
    <rPh sb="4" eb="6">
      <t>カモツ</t>
    </rPh>
    <phoneticPr fontId="2"/>
  </si>
  <si>
    <t>隻数</t>
    <rPh sb="0" eb="2">
      <t>セキスウ</t>
    </rPh>
    <phoneticPr fontId="2"/>
  </si>
  <si>
    <t>総　　　数</t>
    <rPh sb="0" eb="1">
      <t>フサ</t>
    </rPh>
    <rPh sb="4" eb="5">
      <t>カズ</t>
    </rPh>
    <phoneticPr fontId="2"/>
  </si>
  <si>
    <t>利　島</t>
    <rPh sb="0" eb="1">
      <t>リ</t>
    </rPh>
    <rPh sb="2" eb="3">
      <t>シマ</t>
    </rPh>
    <phoneticPr fontId="2"/>
  </si>
  <si>
    <t>新　島</t>
    <rPh sb="0" eb="1">
      <t>シン</t>
    </rPh>
    <rPh sb="2" eb="3">
      <t>シマ</t>
    </rPh>
    <phoneticPr fontId="2"/>
  </si>
  <si>
    <t>式根島</t>
    <rPh sb="0" eb="3">
      <t>シキネジマ</t>
    </rPh>
    <phoneticPr fontId="2"/>
  </si>
  <si>
    <t>神津島</t>
    <rPh sb="0" eb="1">
      <t>カミ</t>
    </rPh>
    <rPh sb="1" eb="2">
      <t>ツ</t>
    </rPh>
    <rPh sb="2" eb="3">
      <t>シマ</t>
    </rPh>
    <phoneticPr fontId="2"/>
  </si>
  <si>
    <t>三宅島</t>
    <rPh sb="0" eb="2">
      <t>ミヤケ</t>
    </rPh>
    <rPh sb="2" eb="3">
      <t>ジマ</t>
    </rPh>
    <phoneticPr fontId="2"/>
  </si>
  <si>
    <t>御蔵島</t>
    <rPh sb="0" eb="1">
      <t>オン</t>
    </rPh>
    <rPh sb="1" eb="2">
      <t>クラ</t>
    </rPh>
    <rPh sb="2" eb="3">
      <t>シマ</t>
    </rPh>
    <phoneticPr fontId="2"/>
  </si>
  <si>
    <t>　　神湊</t>
    <rPh sb="2" eb="3">
      <t>カミ</t>
    </rPh>
    <rPh sb="3" eb="4">
      <t>ミナト</t>
    </rPh>
    <phoneticPr fontId="2"/>
  </si>
  <si>
    <t xml:space="preserve">   八重根</t>
    <rPh sb="3" eb="5">
      <t>ヤエ</t>
    </rPh>
    <rPh sb="5" eb="6">
      <t>ネ</t>
    </rPh>
    <phoneticPr fontId="2"/>
  </si>
  <si>
    <t>　二見</t>
    <rPh sb="1" eb="3">
      <t>フタミ</t>
    </rPh>
    <phoneticPr fontId="2"/>
  </si>
  <si>
    <t>　沖</t>
    <rPh sb="1" eb="2">
      <t>オキ</t>
    </rPh>
    <phoneticPr fontId="2"/>
  </si>
  <si>
    <t>島   名</t>
    <rPh sb="0" eb="1">
      <t>シマ</t>
    </rPh>
    <rPh sb="4" eb="5">
      <t>メイ</t>
    </rPh>
    <phoneticPr fontId="2"/>
  </si>
  <si>
    <t>港  名</t>
    <rPh sb="0" eb="1">
      <t>ミナト</t>
    </rPh>
    <rPh sb="3" eb="4">
      <t>メイ</t>
    </rPh>
    <phoneticPr fontId="2"/>
  </si>
  <si>
    <t>係留施設（水深　ｍ）</t>
    <rPh sb="0" eb="2">
      <t>ケイリュウ</t>
    </rPh>
    <rPh sb="2" eb="4">
      <t>シセツ</t>
    </rPh>
    <rPh sb="5" eb="7">
      <t>スイシン</t>
    </rPh>
    <phoneticPr fontId="2"/>
  </si>
  <si>
    <t>規模（延長　ｍ）</t>
    <rPh sb="0" eb="2">
      <t>キボ</t>
    </rPh>
    <rPh sb="3" eb="5">
      <t>エンチョウ</t>
    </rPh>
    <phoneticPr fontId="2"/>
  </si>
  <si>
    <t>対象船舶（トン）</t>
    <rPh sb="0" eb="2">
      <t>タイショウ</t>
    </rPh>
    <rPh sb="2" eb="4">
      <t>センパク</t>
    </rPh>
    <phoneticPr fontId="2"/>
  </si>
  <si>
    <t>元町港</t>
    <rPh sb="0" eb="2">
      <t>モトマチ</t>
    </rPh>
    <rPh sb="2" eb="3">
      <t>コウ</t>
    </rPh>
    <phoneticPr fontId="2"/>
  </si>
  <si>
    <t>岸壁　    　 (-6.0, -7.5)</t>
    <rPh sb="0" eb="2">
      <t>ガンペキ</t>
    </rPh>
    <phoneticPr fontId="2"/>
  </si>
  <si>
    <t>物揚場   　 (-3.0)</t>
    <rPh sb="0" eb="1">
      <t>モノ</t>
    </rPh>
    <rPh sb="1" eb="3">
      <t>アゲバ</t>
    </rPh>
    <phoneticPr fontId="2"/>
  </si>
  <si>
    <t>小型船</t>
    <rPh sb="0" eb="3">
      <t>コガタセン</t>
    </rPh>
    <phoneticPr fontId="2"/>
  </si>
  <si>
    <t>岡田港</t>
    <rPh sb="0" eb="3">
      <t>オカダコウ</t>
    </rPh>
    <phoneticPr fontId="2"/>
  </si>
  <si>
    <t>岸壁　　     (-4.5 ～ -7.5)</t>
    <rPh sb="0" eb="2">
      <t>ガンペキ</t>
    </rPh>
    <phoneticPr fontId="2"/>
  </si>
  <si>
    <t>波浮港</t>
    <rPh sb="0" eb="1">
      <t>ナミ</t>
    </rPh>
    <rPh sb="1" eb="2">
      <t>ウキ</t>
    </rPh>
    <rPh sb="2" eb="3">
      <t>ミナト</t>
    </rPh>
    <phoneticPr fontId="2"/>
  </si>
  <si>
    <t>岸壁　　   　(-6.5)</t>
    <rPh sb="0" eb="2">
      <t>ガンペキ</t>
    </rPh>
    <phoneticPr fontId="2"/>
  </si>
  <si>
    <t>利島港</t>
    <rPh sb="0" eb="3">
      <t>トシマコウ</t>
    </rPh>
    <phoneticPr fontId="2"/>
  </si>
  <si>
    <t>岸壁　　   　(-6.0, -7.5)</t>
    <rPh sb="0" eb="2">
      <t>ガンペキ</t>
    </rPh>
    <phoneticPr fontId="2"/>
  </si>
  <si>
    <t>新島港</t>
    <rPh sb="0" eb="3">
      <t>ニイジマコウ</t>
    </rPh>
    <phoneticPr fontId="2"/>
  </si>
  <si>
    <t>岸壁　　   　(-6.0, -7.5）</t>
    <rPh sb="0" eb="2">
      <t>ガンペキ</t>
    </rPh>
    <phoneticPr fontId="2"/>
  </si>
  <si>
    <t>物揚場    　(-3.0)</t>
    <rPh sb="0" eb="1">
      <t>モノ</t>
    </rPh>
    <rPh sb="1" eb="3">
      <t>アゲバ</t>
    </rPh>
    <phoneticPr fontId="2"/>
  </si>
  <si>
    <t>式根島</t>
    <rPh sb="0" eb="1">
      <t>シキ</t>
    </rPh>
    <rPh sb="1" eb="2">
      <t>ネ</t>
    </rPh>
    <rPh sb="2" eb="3">
      <t>ジマ</t>
    </rPh>
    <phoneticPr fontId="2"/>
  </si>
  <si>
    <t>式根島港</t>
    <rPh sb="0" eb="1">
      <t>シキ</t>
    </rPh>
    <rPh sb="1" eb="2">
      <t>ネ</t>
    </rPh>
    <rPh sb="2" eb="3">
      <t>シマ</t>
    </rPh>
    <rPh sb="3" eb="4">
      <t>コウ</t>
    </rPh>
    <phoneticPr fontId="2"/>
  </si>
  <si>
    <t>岸壁　　  　 (-7.5)</t>
    <rPh sb="0" eb="2">
      <t>ガンペキ</t>
    </rPh>
    <phoneticPr fontId="2"/>
  </si>
  <si>
    <t>神津島港</t>
    <rPh sb="0" eb="1">
      <t>カミ</t>
    </rPh>
    <rPh sb="1" eb="2">
      <t>ツ</t>
    </rPh>
    <rPh sb="2" eb="3">
      <t>シマ</t>
    </rPh>
    <rPh sb="3" eb="4">
      <t>コウ</t>
    </rPh>
    <phoneticPr fontId="2"/>
  </si>
  <si>
    <t>岸壁　    　 (-7.5)</t>
    <rPh sb="0" eb="2">
      <t>ガンペキ</t>
    </rPh>
    <phoneticPr fontId="2"/>
  </si>
  <si>
    <t>物揚場　    (-3.0)</t>
    <rPh sb="0" eb="1">
      <t>モノ</t>
    </rPh>
    <rPh sb="1" eb="3">
      <t>アゲバ</t>
    </rPh>
    <phoneticPr fontId="2"/>
  </si>
  <si>
    <t>三宅島</t>
    <rPh sb="0" eb="1">
      <t>ミ</t>
    </rPh>
    <rPh sb="1" eb="2">
      <t>タク</t>
    </rPh>
    <rPh sb="2" eb="3">
      <t>シマ</t>
    </rPh>
    <phoneticPr fontId="2"/>
  </si>
  <si>
    <t>三池港</t>
    <rPh sb="0" eb="2">
      <t>ミイケ</t>
    </rPh>
    <rPh sb="2" eb="3">
      <t>コウ</t>
    </rPh>
    <phoneticPr fontId="2"/>
  </si>
  <si>
    <t xml:space="preserve"> 岸壁　　  　(-6.0, -7.5)</t>
    <rPh sb="1" eb="3">
      <t>ガンペキ</t>
    </rPh>
    <phoneticPr fontId="2"/>
  </si>
  <si>
    <t>大久保港</t>
    <rPh sb="0" eb="3">
      <t>オオクボ</t>
    </rPh>
    <rPh sb="3" eb="4">
      <t>コウ</t>
    </rPh>
    <phoneticPr fontId="2"/>
  </si>
  <si>
    <t>物揚場      (-3.0)</t>
    <rPh sb="0" eb="1">
      <t>モノ</t>
    </rPh>
    <rPh sb="1" eb="3">
      <t>アゲバ</t>
    </rPh>
    <phoneticPr fontId="2"/>
  </si>
  <si>
    <t>御蔵島</t>
    <rPh sb="0" eb="3">
      <t>ミクラジマ</t>
    </rPh>
    <phoneticPr fontId="2"/>
  </si>
  <si>
    <t>御蔵島港</t>
    <rPh sb="0" eb="4">
      <t>ミクラジマコウ</t>
    </rPh>
    <phoneticPr fontId="2"/>
  </si>
  <si>
    <t>岸壁         (-7.5)</t>
    <rPh sb="0" eb="2">
      <t>ガンペキ</t>
    </rPh>
    <phoneticPr fontId="2"/>
  </si>
  <si>
    <t>神湊港</t>
    <rPh sb="0" eb="1">
      <t>カミ</t>
    </rPh>
    <rPh sb="1" eb="2">
      <t>ミナト</t>
    </rPh>
    <rPh sb="2" eb="3">
      <t>コウ</t>
    </rPh>
    <phoneticPr fontId="2"/>
  </si>
  <si>
    <t>八重根港</t>
    <rPh sb="0" eb="2">
      <t>ヤエ</t>
    </rPh>
    <rPh sb="2" eb="3">
      <t>ネ</t>
    </rPh>
    <rPh sb="3" eb="4">
      <t>コウ</t>
    </rPh>
    <phoneticPr fontId="2"/>
  </si>
  <si>
    <t>岸壁         (-6.0, -7.5)</t>
    <rPh sb="0" eb="2">
      <t>ガンペキ</t>
    </rPh>
    <phoneticPr fontId="2"/>
  </si>
  <si>
    <t>青ヶ島港</t>
    <rPh sb="0" eb="3">
      <t>アオガシマ</t>
    </rPh>
    <rPh sb="3" eb="4">
      <t>コウ</t>
    </rPh>
    <phoneticPr fontId="2"/>
  </si>
  <si>
    <t>物揚場　 　 (-3.0)</t>
    <rPh sb="0" eb="1">
      <t>モノ</t>
    </rPh>
    <rPh sb="1" eb="3">
      <t>アゲバ</t>
    </rPh>
    <phoneticPr fontId="2"/>
  </si>
  <si>
    <t>大千代港</t>
    <rPh sb="0" eb="1">
      <t>オオ</t>
    </rPh>
    <rPh sb="1" eb="3">
      <t>チヨ</t>
    </rPh>
    <rPh sb="3" eb="4">
      <t>コウ</t>
    </rPh>
    <phoneticPr fontId="2"/>
  </si>
  <si>
    <t>物揚場　　  (-3.0)</t>
    <rPh sb="0" eb="1">
      <t>モノ</t>
    </rPh>
    <rPh sb="1" eb="3">
      <t>アゲバ</t>
    </rPh>
    <phoneticPr fontId="2"/>
  </si>
  <si>
    <t>父島</t>
    <rPh sb="0" eb="2">
      <t>チチジマ</t>
    </rPh>
    <phoneticPr fontId="2"/>
  </si>
  <si>
    <t>二見港</t>
    <rPh sb="0" eb="3">
      <t>フタミコウ</t>
    </rPh>
    <phoneticPr fontId="2"/>
  </si>
  <si>
    <t>岸壁　　　　 (-5.0, -7.5)</t>
    <rPh sb="0" eb="2">
      <t>ガンペキ</t>
    </rPh>
    <phoneticPr fontId="2"/>
  </si>
  <si>
    <t>係船浮標　</t>
    <rPh sb="0" eb="2">
      <t>ケイセン</t>
    </rPh>
    <rPh sb="2" eb="4">
      <t>フヒョウ</t>
    </rPh>
    <phoneticPr fontId="2"/>
  </si>
  <si>
    <t>3基</t>
    <rPh sb="1" eb="2">
      <t>キ</t>
    </rPh>
    <phoneticPr fontId="2"/>
  </si>
  <si>
    <t>母島</t>
    <rPh sb="0" eb="2">
      <t>ハハジマ</t>
    </rPh>
    <phoneticPr fontId="2"/>
  </si>
  <si>
    <t>沖港</t>
    <rPh sb="0" eb="2">
      <t>オキコウ</t>
    </rPh>
    <phoneticPr fontId="2"/>
  </si>
  <si>
    <t>岸壁　　　   (-4.5)</t>
    <rPh sb="0" eb="2">
      <t>ガンペキ</t>
    </rPh>
    <phoneticPr fontId="2"/>
  </si>
  <si>
    <t>計</t>
    <rPh sb="0" eb="1">
      <t>ケイ</t>
    </rPh>
    <phoneticPr fontId="2"/>
  </si>
  <si>
    <t xml:space="preserve">岸壁　    </t>
    <rPh sb="0" eb="2">
      <t>ガンペキ</t>
    </rPh>
    <phoneticPr fontId="2"/>
  </si>
  <si>
    <t xml:space="preserve">物揚場　  </t>
    <rPh sb="0" eb="1">
      <t>モノ</t>
    </rPh>
    <rPh sb="1" eb="3">
      <t>アゲバ</t>
    </rPh>
    <phoneticPr fontId="2"/>
  </si>
  <si>
    <t>化学
工業品</t>
    <rPh sb="0" eb="2">
      <t>カガク</t>
    </rPh>
    <rPh sb="3" eb="5">
      <t>コウギョウ</t>
    </rPh>
    <rPh sb="5" eb="6">
      <t>ヒン</t>
    </rPh>
    <phoneticPr fontId="2"/>
  </si>
  <si>
    <t>28年</t>
    <rPh sb="2" eb="3">
      <t>ネン</t>
    </rPh>
    <phoneticPr fontId="2"/>
  </si>
  <si>
    <t xml:space="preserve">  4-(2)　　貨物取扱量　（一般貨物　品種別）</t>
    <rPh sb="9" eb="11">
      <t>カモツ</t>
    </rPh>
    <rPh sb="11" eb="13">
      <t>トリアツカイ</t>
    </rPh>
    <rPh sb="13" eb="14">
      <t>リョウ</t>
    </rPh>
    <rPh sb="24" eb="25">
      <t>シュベツ</t>
    </rPh>
    <phoneticPr fontId="2"/>
  </si>
  <si>
    <t>4-(3)　　貨物取扱量・構成比　（一般貨物　品種別）</t>
    <rPh sb="7" eb="9">
      <t>カモツ</t>
    </rPh>
    <rPh sb="9" eb="11">
      <t>トリアツカイ</t>
    </rPh>
    <rPh sb="11" eb="12">
      <t>リョウ</t>
    </rPh>
    <rPh sb="13" eb="16">
      <t>コウセイヒ</t>
    </rPh>
    <rPh sb="26" eb="27">
      <t>シュベツ</t>
    </rPh>
    <phoneticPr fontId="2"/>
  </si>
  <si>
    <t>品　　　種　　　等</t>
    <rPh sb="0" eb="1">
      <t>シナ</t>
    </rPh>
    <rPh sb="4" eb="5">
      <t>タネ</t>
    </rPh>
    <rPh sb="8" eb="9">
      <t>トウ</t>
    </rPh>
    <phoneticPr fontId="2"/>
  </si>
  <si>
    <t>【一般】</t>
    <rPh sb="1" eb="3">
      <t>イッパン</t>
    </rPh>
    <phoneticPr fontId="2"/>
  </si>
  <si>
    <t>　　　　窯業品</t>
    <rPh sb="4" eb="6">
      <t>ヨウギョウ</t>
    </rPh>
    <rPh sb="6" eb="7">
      <t>ヒン</t>
    </rPh>
    <phoneticPr fontId="2"/>
  </si>
  <si>
    <t>　　　　石炭製品</t>
    <rPh sb="4" eb="6">
      <t>セキタン</t>
    </rPh>
    <rPh sb="6" eb="8">
      <t>セイヒン</t>
    </rPh>
    <phoneticPr fontId="2"/>
  </si>
  <si>
    <t>　　　　製造食品</t>
    <rPh sb="4" eb="6">
      <t>セイゾウ</t>
    </rPh>
    <rPh sb="6" eb="8">
      <t>ショクヒン</t>
    </rPh>
    <phoneticPr fontId="2"/>
  </si>
  <si>
    <t>　　  　衣服・身廻品・はきもの</t>
    <rPh sb="5" eb="7">
      <t>イフク</t>
    </rPh>
    <rPh sb="8" eb="9">
      <t>ミ</t>
    </rPh>
    <rPh sb="9" eb="10">
      <t>マワ</t>
    </rPh>
    <rPh sb="10" eb="11">
      <t>ヒン</t>
    </rPh>
    <phoneticPr fontId="2"/>
  </si>
  <si>
    <t>　　　　非金属鉱物</t>
    <rPh sb="4" eb="7">
      <t>ヒキンゾク</t>
    </rPh>
    <rPh sb="7" eb="9">
      <t>コウブツ</t>
    </rPh>
    <phoneticPr fontId="2"/>
  </si>
  <si>
    <t>　　　　木製品</t>
    <rPh sb="4" eb="7">
      <t>モクセイヒン</t>
    </rPh>
    <phoneticPr fontId="2"/>
  </si>
  <si>
    <t>【自航】</t>
    <rPh sb="1" eb="2">
      <t>ジ</t>
    </rPh>
    <rPh sb="2" eb="3">
      <t>コウ</t>
    </rPh>
    <phoneticPr fontId="2"/>
  </si>
  <si>
    <t>　       文房具・運動娯楽用品・
         楽器</t>
    <rPh sb="8" eb="11">
      <t>ブンボウグ</t>
    </rPh>
    <rPh sb="12" eb="14">
      <t>ウンドウ</t>
    </rPh>
    <rPh sb="14" eb="16">
      <t>ゴラク</t>
    </rPh>
    <rPh sb="16" eb="18">
      <t>ヨウヒン</t>
    </rPh>
    <rPh sb="29" eb="31">
      <t>ガッキ</t>
    </rPh>
    <phoneticPr fontId="2"/>
  </si>
  <si>
    <t>乗込</t>
    <rPh sb="0" eb="1">
      <t>ノ</t>
    </rPh>
    <rPh sb="1" eb="2">
      <t>コミ</t>
    </rPh>
    <phoneticPr fontId="2"/>
  </si>
  <si>
    <t>大　　島</t>
    <rPh sb="0" eb="1">
      <t>ダイ</t>
    </rPh>
    <rPh sb="3" eb="4">
      <t>シマ</t>
    </rPh>
    <phoneticPr fontId="2"/>
  </si>
  <si>
    <t>　　元　町</t>
    <rPh sb="2" eb="3">
      <t>モト</t>
    </rPh>
    <rPh sb="4" eb="5">
      <t>マチ</t>
    </rPh>
    <phoneticPr fontId="2"/>
  </si>
  <si>
    <t>　　岡　田</t>
    <rPh sb="2" eb="3">
      <t>オカ</t>
    </rPh>
    <rPh sb="4" eb="5">
      <t>タ</t>
    </rPh>
    <phoneticPr fontId="2"/>
  </si>
  <si>
    <t>　　波　浮</t>
    <rPh sb="2" eb="3">
      <t>ナミ</t>
    </rPh>
    <rPh sb="4" eb="5">
      <t>ウ</t>
    </rPh>
    <phoneticPr fontId="2"/>
  </si>
  <si>
    <t>　　三　池</t>
    <rPh sb="2" eb="3">
      <t>サン</t>
    </rPh>
    <rPh sb="4" eb="5">
      <t>イケ</t>
    </rPh>
    <phoneticPr fontId="2"/>
  </si>
  <si>
    <t xml:space="preserve">  4-(1)　　貨物取扱量　（一般貨物　島しょ別）　　　　　　　　　　　　　　　　　　　　　　　　　　　　　　</t>
    <rPh sb="9" eb="11">
      <t>カモツ</t>
    </rPh>
    <rPh sb="11" eb="13">
      <t>トリアツカイ</t>
    </rPh>
    <rPh sb="13" eb="14">
      <t>リョウ</t>
    </rPh>
    <rPh sb="21" eb="22">
      <t>シマ</t>
    </rPh>
    <rPh sb="24" eb="25">
      <t>ベツ</t>
    </rPh>
    <phoneticPr fontId="2"/>
  </si>
  <si>
    <t>29年</t>
    <rPh sb="2" eb="3">
      <t>ネン</t>
    </rPh>
    <phoneticPr fontId="2"/>
  </si>
  <si>
    <t>平成31年3月31日現在</t>
    <rPh sb="0" eb="2">
      <t>ヘイセイ</t>
    </rPh>
    <rPh sb="4" eb="5">
      <t>ネン</t>
    </rPh>
    <rPh sb="6" eb="7">
      <t>ガツ</t>
    </rPh>
    <rPh sb="9" eb="10">
      <t>ニチ</t>
    </rPh>
    <rPh sb="10" eb="12">
      <t>ゲンザイ</t>
    </rPh>
    <phoneticPr fontId="2"/>
  </si>
  <si>
    <t xml:space="preserve"> 500, 　5,000,  JF </t>
    <phoneticPr fontId="2"/>
  </si>
  <si>
    <t xml:space="preserve">500,  5,000,  JF </t>
    <phoneticPr fontId="2"/>
  </si>
  <si>
    <t xml:space="preserve"> 300,  500         </t>
    <phoneticPr fontId="2"/>
  </si>
  <si>
    <t xml:space="preserve">500, 　5,000,  JF </t>
    <phoneticPr fontId="2"/>
  </si>
  <si>
    <t>5000,  JF</t>
    <phoneticPr fontId="2"/>
  </si>
  <si>
    <t xml:space="preserve">500, 　5,000 </t>
    <phoneticPr fontId="2"/>
  </si>
  <si>
    <t>岸壁         (-6.0, -7.5)</t>
    <phoneticPr fontId="2"/>
  </si>
  <si>
    <t xml:space="preserve">500, 　5,000 </t>
    <phoneticPr fontId="2"/>
  </si>
  <si>
    <t xml:space="preserve">500,  10,000 </t>
    <phoneticPr fontId="2"/>
  </si>
  <si>
    <t>JF=ジェットフォイル</t>
    <phoneticPr fontId="2"/>
  </si>
  <si>
    <t>３　　島しょ調査港湾総括表　（平成30年）</t>
    <rPh sb="3" eb="4">
      <t>シマ</t>
    </rPh>
    <rPh sb="6" eb="8">
      <t>チョウサ</t>
    </rPh>
    <rPh sb="8" eb="10">
      <t>コウワン</t>
    </rPh>
    <rPh sb="10" eb="12">
      <t>ソウカツ</t>
    </rPh>
    <rPh sb="12" eb="13">
      <t>ヒョウ</t>
    </rPh>
    <rPh sb="15" eb="17">
      <t>ヘイセイ</t>
    </rPh>
    <rPh sb="19" eb="20">
      <t>ネン</t>
    </rPh>
    <phoneticPr fontId="2"/>
  </si>
  <si>
    <t>24年</t>
    <rPh sb="2" eb="3">
      <t>ネン</t>
    </rPh>
    <phoneticPr fontId="5"/>
  </si>
  <si>
    <t>25年</t>
    <rPh sb="2" eb="3">
      <t>ネン</t>
    </rPh>
    <phoneticPr fontId="5"/>
  </si>
  <si>
    <t>26年</t>
    <rPh sb="2" eb="3">
      <t>ネン</t>
    </rPh>
    <phoneticPr fontId="5"/>
  </si>
  <si>
    <t>27年</t>
    <rPh sb="2" eb="3">
      <t>ネン</t>
    </rPh>
    <phoneticPr fontId="5"/>
  </si>
  <si>
    <t>28年</t>
    <rPh sb="2" eb="3">
      <t>ネン</t>
    </rPh>
    <phoneticPr fontId="5"/>
  </si>
  <si>
    <t>29年</t>
    <rPh sb="2" eb="3">
      <t>ネン</t>
    </rPh>
    <phoneticPr fontId="5"/>
  </si>
  <si>
    <t>30年</t>
    <rPh sb="2" eb="3">
      <t>ネン</t>
    </rPh>
    <phoneticPr fontId="5"/>
  </si>
  <si>
    <t>30年</t>
    <rPh sb="2" eb="3">
      <t>ネン</t>
    </rPh>
    <phoneticPr fontId="2"/>
  </si>
  <si>
    <t>　</t>
    <phoneticPr fontId="2"/>
  </si>
  <si>
    <t>コード</t>
    <phoneticPr fontId="2"/>
  </si>
  <si>
    <t>　　　　セメント</t>
    <phoneticPr fontId="2"/>
  </si>
  <si>
    <t>　　　　とうもろこし</t>
    <phoneticPr fontId="2"/>
  </si>
  <si>
    <t>　　　　揮発油</t>
    <rPh sb="4" eb="7">
      <t>キハツユ</t>
    </rPh>
    <phoneticPr fontId="2"/>
  </si>
  <si>
    <t>　　　　その他の石油</t>
    <rPh sb="6" eb="7">
      <t>タ</t>
    </rPh>
    <rPh sb="8" eb="10">
      <t>セキユ</t>
    </rPh>
    <phoneticPr fontId="2"/>
  </si>
  <si>
    <t>　　　　コークス</t>
    <phoneticPr fontId="2"/>
  </si>
  <si>
    <t>　　　　たばこ</t>
    <phoneticPr fontId="2"/>
  </si>
  <si>
    <t>上段：平成30年</t>
    <rPh sb="0" eb="2">
      <t>ジョウダン</t>
    </rPh>
    <rPh sb="3" eb="5">
      <t>ヘイセイ</t>
    </rPh>
    <rPh sb="7" eb="8">
      <t>ネン</t>
    </rPh>
    <phoneticPr fontId="2"/>
  </si>
  <si>
    <t>中段：平成29年</t>
    <rPh sb="0" eb="2">
      <t>チュウダン</t>
    </rPh>
    <rPh sb="3" eb="5">
      <t>ヘイセイ</t>
    </rPh>
    <rPh sb="7" eb="8">
      <t>ネン</t>
    </rPh>
    <phoneticPr fontId="2"/>
  </si>
  <si>
    <t>　　　　とうもろこし</t>
    <phoneticPr fontId="2"/>
  </si>
  <si>
    <t>　　　　コークス</t>
    <phoneticPr fontId="2"/>
  </si>
  <si>
    <t>　　　　たばこ</t>
    <phoneticPr fontId="2"/>
  </si>
  <si>
    <t>(注）　１　上段：平成30年　下段：平成29年</t>
    <rPh sb="1" eb="2">
      <t>チュウ</t>
    </rPh>
    <rPh sb="6" eb="8">
      <t>ジョウダン</t>
    </rPh>
    <rPh sb="9" eb="11">
      <t>ヘイセイ</t>
    </rPh>
    <rPh sb="13" eb="14">
      <t>ネン</t>
    </rPh>
    <rPh sb="15" eb="17">
      <t>ゲダン</t>
    </rPh>
    <rPh sb="18" eb="20">
      <t>ヘイセイ</t>
    </rPh>
    <rPh sb="22" eb="23">
      <t>ネン</t>
    </rPh>
    <phoneticPr fontId="2"/>
  </si>
  <si>
    <t>　       文房具・運動娯楽用品・
　　　　 楽器</t>
    <rPh sb="8" eb="11">
      <t>ブンボウグ</t>
    </rPh>
    <rPh sb="12" eb="14">
      <t>ウンドウ</t>
    </rPh>
    <rPh sb="14" eb="16">
      <t>ゴラク</t>
    </rPh>
    <rPh sb="16" eb="18">
      <t>ヨウヒン</t>
    </rPh>
    <rPh sb="25" eb="27">
      <t>ガッキ</t>
    </rPh>
    <phoneticPr fontId="2"/>
  </si>
  <si>
    <t>　 大久保</t>
    <rPh sb="2" eb="5">
      <t>オオクボ</t>
    </rPh>
    <phoneticPr fontId="2"/>
  </si>
  <si>
    <t>４　島しょ港湾取扱貨物・品種別取扱貨物量・船舶乗降人員数
　　　　　　　　　　　　　　　　　　　　　　　　　（元町港ほか13港）</t>
    <rPh sb="2" eb="3">
      <t>トウ</t>
    </rPh>
    <rPh sb="5" eb="7">
      <t>コウワン</t>
    </rPh>
    <rPh sb="7" eb="9">
      <t>トリアツカイ</t>
    </rPh>
    <rPh sb="9" eb="11">
      <t>カモツ</t>
    </rPh>
    <rPh sb="12" eb="14">
      <t>ヒンシュ</t>
    </rPh>
    <rPh sb="14" eb="15">
      <t>ベツ</t>
    </rPh>
    <rPh sb="15" eb="17">
      <t>トリアツカイ</t>
    </rPh>
    <rPh sb="17" eb="19">
      <t>カモツ</t>
    </rPh>
    <rPh sb="19" eb="20">
      <t>リョウ</t>
    </rPh>
    <rPh sb="21" eb="23">
      <t>センパク</t>
    </rPh>
    <rPh sb="23" eb="25">
      <t>ジョウコウ</t>
    </rPh>
    <rPh sb="25" eb="27">
      <t>ジンイン</t>
    </rPh>
    <rPh sb="27" eb="28">
      <t>スウ</t>
    </rPh>
    <rPh sb="55" eb="57">
      <t>モトマチ</t>
    </rPh>
    <rPh sb="57" eb="58">
      <t>ミナト</t>
    </rPh>
    <rPh sb="62" eb="63">
      <t>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</si>
</sst>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 * #,##0_ ;_ * \-#,##0_ ;_ * &quot;-&quot;_ ;_ @_ "/>
    <numFmt numFmtId="176" formatCode="#,##0;&quot;△ &quot;#,##0"/>
    <numFmt numFmtId="177" formatCode="#,##0;&quot;△ &quot;#,##0;&quot;‐&quot;"/>
    <numFmt numFmtId="178" formatCode="#,##0.0;[Red]\-#,##0.0"/>
    <numFmt numFmtId="179" formatCode="#,##0.0"/>
    <numFmt numFmtId="180" formatCode="_ * #,##0.0_ ;_ * \-#,##0.0_ ;_ * &quot;-&quot;?_ ;_ @_ "/>
    <numFmt numFmtId="181" formatCode="#,##0;\-#,##0;&quot;‐&quot;"/>
    <numFmt numFmtId="182" formatCode="#,##0_);[Red]\(#,##0\)"/>
  </numFmts>
  <fonts count="2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明朝"/>
      <family val="1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8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6" fillId="0" borderId="1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</cellStyleXfs>
  <cellXfs count="424">
    <xf numFmtId="0" fontId="0" fillId="0" borderId="0" xfId="0">
      <alignment vertical="center"/>
    </xf>
    <xf numFmtId="176" fontId="2" fillId="0" borderId="2" xfId="2" applyNumberFormat="1" applyFont="1" applyFill="1" applyBorder="1" applyAlignment="1">
      <alignment horizontal="center" vertical="center"/>
    </xf>
    <xf numFmtId="176" fontId="2" fillId="0" borderId="3" xfId="2" applyNumberFormat="1" applyFont="1" applyFill="1" applyBorder="1" applyAlignment="1">
      <alignment horizontal="center" vertical="center"/>
    </xf>
    <xf numFmtId="176" fontId="2" fillId="0" borderId="6" xfId="2" applyNumberFormat="1" applyFont="1" applyFill="1" applyBorder="1" applyAlignment="1">
      <alignment vertical="center"/>
    </xf>
    <xf numFmtId="176" fontId="2" fillId="0" borderId="7" xfId="0" applyNumberFormat="1" applyFont="1" applyFill="1" applyBorder="1" applyAlignment="1">
      <alignment vertical="center"/>
    </xf>
    <xf numFmtId="176" fontId="2" fillId="0" borderId="8" xfId="0" applyNumberFormat="1" applyFont="1" applyFill="1" applyBorder="1" applyAlignment="1">
      <alignment vertical="center"/>
    </xf>
    <xf numFmtId="176" fontId="2" fillId="0" borderId="9" xfId="0" applyNumberFormat="1" applyFont="1" applyFill="1" applyBorder="1" applyAlignment="1">
      <alignment vertical="center"/>
    </xf>
    <xf numFmtId="176" fontId="2" fillId="0" borderId="10" xfId="0" applyNumberFormat="1" applyFont="1" applyFill="1" applyBorder="1" applyAlignment="1">
      <alignment vertical="center"/>
    </xf>
    <xf numFmtId="176" fontId="5" fillId="0" borderId="0" xfId="0" applyNumberFormat="1" applyFont="1" applyFill="1" applyAlignment="1">
      <alignment vertical="center"/>
    </xf>
    <xf numFmtId="176" fontId="2" fillId="0" borderId="0" xfId="0" applyNumberFormat="1" applyFont="1" applyFill="1">
      <alignment vertical="center"/>
    </xf>
    <xf numFmtId="176" fontId="2" fillId="0" borderId="0" xfId="7" applyNumberFormat="1" applyFont="1" applyFill="1" applyAlignment="1">
      <alignment horizontal="center" vertical="center" wrapText="1"/>
    </xf>
    <xf numFmtId="176" fontId="2" fillId="0" borderId="0" xfId="2" applyNumberFormat="1" applyFont="1" applyFill="1">
      <alignment vertical="center"/>
    </xf>
    <xf numFmtId="176" fontId="2" fillId="0" borderId="0" xfId="7" applyNumberFormat="1" applyFont="1" applyFill="1" applyAlignment="1">
      <alignment vertical="center"/>
    </xf>
    <xf numFmtId="176" fontId="2" fillId="0" borderId="0" xfId="2" applyNumberFormat="1" applyFont="1" applyFill="1" applyAlignment="1">
      <alignment vertical="center"/>
    </xf>
    <xf numFmtId="176" fontId="2" fillId="0" borderId="0" xfId="0" applyNumberFormat="1" applyFont="1" applyFill="1" applyBorder="1">
      <alignment vertical="center"/>
    </xf>
    <xf numFmtId="176" fontId="2" fillId="0" borderId="0" xfId="0" applyNumberFormat="1" applyFont="1" applyFill="1" applyBorder="1" applyAlignment="1">
      <alignment horizontal="center" vertical="center" wrapText="1"/>
    </xf>
    <xf numFmtId="176" fontId="2" fillId="0" borderId="11" xfId="2" applyNumberFormat="1" applyFont="1" applyFill="1" applyBorder="1" applyAlignment="1">
      <alignment horizontal="center" vertical="center"/>
    </xf>
    <xf numFmtId="176" fontId="2" fillId="0" borderId="12" xfId="0" applyNumberFormat="1" applyFont="1" applyFill="1" applyBorder="1" applyAlignment="1">
      <alignment horizontal="center" vertical="center"/>
    </xf>
    <xf numFmtId="176" fontId="2" fillId="0" borderId="13" xfId="0" applyNumberFormat="1" applyFont="1" applyFill="1" applyBorder="1" applyAlignment="1">
      <alignment vertical="center" wrapText="1"/>
    </xf>
    <xf numFmtId="176" fontId="2" fillId="0" borderId="14" xfId="0" applyNumberFormat="1" applyFont="1" applyFill="1" applyBorder="1" applyAlignment="1">
      <alignment vertical="center" wrapText="1"/>
    </xf>
    <xf numFmtId="176" fontId="2" fillId="0" borderId="15" xfId="0" applyNumberFormat="1" applyFont="1" applyFill="1" applyBorder="1" applyAlignment="1">
      <alignment vertical="center" wrapText="1"/>
    </xf>
    <xf numFmtId="176" fontId="2" fillId="0" borderId="14" xfId="7" applyNumberFormat="1" applyFont="1" applyFill="1" applyBorder="1" applyAlignment="1">
      <alignment vertical="center" wrapText="1"/>
    </xf>
    <xf numFmtId="176" fontId="2" fillId="0" borderId="3" xfId="0" applyNumberFormat="1" applyFont="1" applyFill="1" applyBorder="1" applyAlignment="1">
      <alignment horizontal="center" vertical="center"/>
    </xf>
    <xf numFmtId="176" fontId="2" fillId="0" borderId="16" xfId="2" applyNumberFormat="1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right" vertical="center"/>
    </xf>
    <xf numFmtId="176" fontId="8" fillId="0" borderId="0" xfId="7" applyNumberFormat="1" applyFont="1" applyFill="1" applyAlignment="1" applyProtection="1">
      <alignment horizontal="left" vertical="center" wrapText="1"/>
      <protection locked="0"/>
    </xf>
    <xf numFmtId="176" fontId="8" fillId="0" borderId="0" xfId="7" applyNumberFormat="1" applyFont="1" applyFill="1" applyAlignment="1">
      <alignment horizontal="center" vertical="center" wrapText="1"/>
    </xf>
    <xf numFmtId="176" fontId="8" fillId="0" borderId="0" xfId="2" applyNumberFormat="1" applyFont="1" applyFill="1">
      <alignment vertical="center"/>
    </xf>
    <xf numFmtId="176" fontId="8" fillId="0" borderId="0" xfId="0" applyNumberFormat="1" applyFont="1" applyFill="1">
      <alignment vertical="center"/>
    </xf>
    <xf numFmtId="176" fontId="9" fillId="0" borderId="0" xfId="7" applyNumberFormat="1" applyFont="1" applyFill="1" applyAlignment="1" applyProtection="1">
      <alignment horizontal="left" vertical="center" wrapText="1"/>
      <protection locked="0"/>
    </xf>
    <xf numFmtId="176" fontId="2" fillId="0" borderId="0" xfId="0" applyNumberFormat="1" applyFont="1" applyFill="1" applyAlignment="1">
      <alignment vertical="center"/>
    </xf>
    <xf numFmtId="176" fontId="4" fillId="0" borderId="0" xfId="0" applyNumberFormat="1" applyFont="1" applyFill="1">
      <alignment vertical="center"/>
    </xf>
    <xf numFmtId="176" fontId="10" fillId="0" borderId="0" xfId="0" applyNumberFormat="1" applyFont="1" applyFill="1" applyAlignment="1">
      <alignment vertical="center"/>
    </xf>
    <xf numFmtId="176" fontId="4" fillId="0" borderId="0" xfId="2" applyNumberFormat="1" applyFont="1" applyFill="1">
      <alignment vertical="center"/>
    </xf>
    <xf numFmtId="176" fontId="4" fillId="0" borderId="0" xfId="0" applyNumberFormat="1" applyFont="1" applyFill="1" applyAlignment="1">
      <alignment vertical="center"/>
    </xf>
    <xf numFmtId="177" fontId="4" fillId="0" borderId="25" xfId="2" applyNumberFormat="1" applyFont="1" applyFill="1" applyBorder="1" applyAlignment="1">
      <alignment vertical="center"/>
    </xf>
    <xf numFmtId="177" fontId="4" fillId="0" borderId="26" xfId="2" applyNumberFormat="1" applyFont="1" applyFill="1" applyBorder="1" applyAlignment="1">
      <alignment vertical="center"/>
    </xf>
    <xf numFmtId="177" fontId="4" fillId="0" borderId="27" xfId="2" applyNumberFormat="1" applyFont="1" applyFill="1" applyBorder="1" applyAlignment="1">
      <alignment vertical="center"/>
    </xf>
    <xf numFmtId="177" fontId="4" fillId="0" borderId="6" xfId="2" applyNumberFormat="1" applyFont="1" applyFill="1" applyBorder="1" applyAlignment="1">
      <alignment vertical="center"/>
    </xf>
    <xf numFmtId="177" fontId="4" fillId="0" borderId="28" xfId="2" applyNumberFormat="1" applyFont="1" applyFill="1" applyBorder="1" applyAlignment="1">
      <alignment vertical="center"/>
    </xf>
    <xf numFmtId="177" fontId="4" fillId="0" borderId="10" xfId="2" applyNumberFormat="1" applyFont="1" applyFill="1" applyBorder="1" applyAlignment="1">
      <alignment vertical="center"/>
    </xf>
    <xf numFmtId="177" fontId="4" fillId="0" borderId="5" xfId="2" applyNumberFormat="1" applyFont="1" applyFill="1" applyBorder="1" applyAlignment="1">
      <alignment vertical="center"/>
    </xf>
    <xf numFmtId="177" fontId="4" fillId="0" borderId="9" xfId="2" applyNumberFormat="1" applyFont="1" applyFill="1" applyBorder="1" applyAlignment="1">
      <alignment vertical="center"/>
    </xf>
    <xf numFmtId="38" fontId="2" fillId="0" borderId="0" xfId="2" applyFont="1" applyAlignment="1">
      <alignment vertical="center"/>
    </xf>
    <xf numFmtId="38" fontId="3" fillId="0" borderId="0" xfId="2" applyFont="1" applyAlignment="1">
      <alignment vertical="center"/>
    </xf>
    <xf numFmtId="38" fontId="2" fillId="0" borderId="0" xfId="2" applyFont="1">
      <alignment vertical="center"/>
    </xf>
    <xf numFmtId="38" fontId="11" fillId="0" borderId="0" xfId="2" applyFont="1" applyAlignment="1"/>
    <xf numFmtId="38" fontId="12" fillId="0" borderId="0" xfId="2" applyFont="1" applyFill="1" applyAlignment="1">
      <alignment horizontal="right"/>
    </xf>
    <xf numFmtId="38" fontId="13" fillId="0" borderId="0" xfId="2" applyFont="1" applyBorder="1" applyAlignment="1">
      <alignment horizontal="right"/>
    </xf>
    <xf numFmtId="38" fontId="3" fillId="0" borderId="0" xfId="2" applyFont="1">
      <alignment vertical="center"/>
    </xf>
    <xf numFmtId="38" fontId="7" fillId="0" borderId="0" xfId="2" applyFont="1" applyAlignment="1">
      <alignment horizontal="left" vertical="center"/>
    </xf>
    <xf numFmtId="38" fontId="13" fillId="0" borderId="31" xfId="2" applyFont="1" applyBorder="1" applyAlignment="1">
      <alignment horizontal="right"/>
    </xf>
    <xf numFmtId="38" fontId="3" fillId="0" borderId="32" xfId="2" applyFont="1" applyBorder="1" applyAlignment="1">
      <alignment horizontal="center" vertical="center"/>
    </xf>
    <xf numFmtId="38" fontId="3" fillId="0" borderId="3" xfId="2" applyFont="1" applyBorder="1" applyAlignment="1">
      <alignment horizontal="center" vertical="center"/>
    </xf>
    <xf numFmtId="38" fontId="3" fillId="2" borderId="2" xfId="2" applyFont="1" applyFill="1" applyBorder="1" applyAlignment="1">
      <alignment horizontal="center" vertical="center"/>
    </xf>
    <xf numFmtId="38" fontId="3" fillId="0" borderId="2" xfId="2" applyFont="1" applyFill="1" applyBorder="1" applyAlignment="1">
      <alignment horizontal="center" vertical="center"/>
    </xf>
    <xf numFmtId="38" fontId="3" fillId="0" borderId="33" xfId="2" applyFont="1" applyFill="1" applyBorder="1" applyAlignment="1">
      <alignment horizontal="center" vertical="center"/>
    </xf>
    <xf numFmtId="38" fontId="3" fillId="0" borderId="3" xfId="2" applyFont="1" applyFill="1" applyBorder="1" applyAlignment="1">
      <alignment horizontal="center" vertical="center"/>
    </xf>
    <xf numFmtId="38" fontId="3" fillId="0" borderId="8" xfId="2" applyFont="1" applyBorder="1">
      <alignment vertical="center"/>
    </xf>
    <xf numFmtId="41" fontId="3" fillId="0" borderId="30" xfId="2" applyNumberFormat="1" applyFont="1" applyFill="1" applyBorder="1">
      <alignment vertical="center"/>
    </xf>
    <xf numFmtId="38" fontId="3" fillId="0" borderId="30" xfId="2" applyFont="1" applyFill="1" applyBorder="1">
      <alignment vertical="center"/>
    </xf>
    <xf numFmtId="38" fontId="3" fillId="0" borderId="8" xfId="2" applyFont="1" applyFill="1" applyBorder="1">
      <alignment vertical="center"/>
    </xf>
    <xf numFmtId="38" fontId="3" fillId="0" borderId="9" xfId="2" applyFont="1" applyBorder="1">
      <alignment vertical="center"/>
    </xf>
    <xf numFmtId="41" fontId="3" fillId="0" borderId="5" xfId="2" applyNumberFormat="1" applyFont="1" applyFill="1" applyBorder="1">
      <alignment vertical="center"/>
    </xf>
    <xf numFmtId="38" fontId="3" fillId="0" borderId="5" xfId="2" applyFont="1" applyFill="1" applyBorder="1">
      <alignment vertical="center"/>
    </xf>
    <xf numFmtId="38" fontId="3" fillId="0" borderId="34" xfId="2" applyFont="1" applyFill="1" applyBorder="1">
      <alignment vertical="center"/>
    </xf>
    <xf numFmtId="38" fontId="3" fillId="0" borderId="9" xfId="2" applyFont="1" applyFill="1" applyBorder="1">
      <alignment vertical="center"/>
    </xf>
    <xf numFmtId="38" fontId="3" fillId="2" borderId="35" xfId="2" applyFont="1" applyFill="1" applyBorder="1">
      <alignment vertical="center"/>
    </xf>
    <xf numFmtId="38" fontId="3" fillId="0" borderId="29" xfId="2" applyFont="1" applyFill="1" applyBorder="1">
      <alignment vertical="center"/>
    </xf>
    <xf numFmtId="41" fontId="3" fillId="0" borderId="9" xfId="2" applyNumberFormat="1" applyFont="1" applyFill="1" applyBorder="1" applyAlignment="1">
      <alignment horizontal="right" vertical="center"/>
    </xf>
    <xf numFmtId="41" fontId="3" fillId="0" borderId="5" xfId="2" applyNumberFormat="1" applyFont="1" applyFill="1" applyBorder="1" applyAlignment="1">
      <alignment horizontal="right" vertical="center"/>
    </xf>
    <xf numFmtId="38" fontId="3" fillId="0" borderId="10" xfId="2" applyFont="1" applyBorder="1">
      <alignment vertical="center"/>
    </xf>
    <xf numFmtId="41" fontId="3" fillId="0" borderId="7" xfId="2" applyNumberFormat="1" applyFont="1" applyFill="1" applyBorder="1">
      <alignment vertical="center"/>
    </xf>
    <xf numFmtId="38" fontId="3" fillId="0" borderId="7" xfId="2" applyFont="1" applyFill="1" applyBorder="1">
      <alignment vertical="center"/>
    </xf>
    <xf numFmtId="38" fontId="3" fillId="0" borderId="10" xfId="2" applyFont="1" applyFill="1" applyBorder="1">
      <alignment vertical="center"/>
    </xf>
    <xf numFmtId="38" fontId="4" fillId="0" borderId="0" xfId="2" applyFont="1" applyAlignment="1"/>
    <xf numFmtId="38" fontId="14" fillId="0" borderId="37" xfId="2" applyFont="1" applyBorder="1">
      <alignment vertical="center"/>
    </xf>
    <xf numFmtId="38" fontId="14" fillId="0" borderId="0" xfId="2" applyFont="1">
      <alignment vertical="center"/>
    </xf>
    <xf numFmtId="38" fontId="3" fillId="0" borderId="0" xfId="2" applyFont="1" applyBorder="1">
      <alignment vertical="center"/>
    </xf>
    <xf numFmtId="38" fontId="3" fillId="0" borderId="0" xfId="2" applyFont="1" applyFill="1">
      <alignment vertical="center"/>
    </xf>
    <xf numFmtId="38" fontId="15" fillId="0" borderId="0" xfId="2" applyFont="1" applyAlignment="1"/>
    <xf numFmtId="38" fontId="8" fillId="0" borderId="0" xfId="2" applyFont="1" applyAlignment="1"/>
    <xf numFmtId="38" fontId="3" fillId="2" borderId="38" xfId="2" applyFont="1" applyFill="1" applyBorder="1">
      <alignment vertical="center"/>
    </xf>
    <xf numFmtId="38" fontId="3" fillId="0" borderId="39" xfId="2" applyFont="1" applyFill="1" applyBorder="1">
      <alignment vertical="center"/>
    </xf>
    <xf numFmtId="38" fontId="3" fillId="0" borderId="40" xfId="2" applyFont="1" applyFill="1" applyBorder="1">
      <alignment vertical="center"/>
    </xf>
    <xf numFmtId="38" fontId="3" fillId="2" borderId="5" xfId="2" applyFont="1" applyFill="1" applyBorder="1">
      <alignment vertical="center"/>
    </xf>
    <xf numFmtId="38" fontId="3" fillId="0" borderId="35" xfId="2" applyFont="1" applyFill="1" applyBorder="1">
      <alignment vertical="center"/>
    </xf>
    <xf numFmtId="38" fontId="3" fillId="2" borderId="41" xfId="2" applyFont="1" applyFill="1" applyBorder="1">
      <alignment vertical="center"/>
    </xf>
    <xf numFmtId="38" fontId="3" fillId="0" borderId="41" xfId="2" applyFont="1" applyFill="1" applyBorder="1">
      <alignment vertical="center"/>
    </xf>
    <xf numFmtId="38" fontId="3" fillId="2" borderId="42" xfId="2" applyFont="1" applyFill="1" applyBorder="1">
      <alignment vertical="center"/>
    </xf>
    <xf numFmtId="38" fontId="3" fillId="0" borderId="43" xfId="2" applyFont="1" applyFill="1" applyBorder="1">
      <alignment vertical="center"/>
    </xf>
    <xf numFmtId="38" fontId="15" fillId="0" borderId="0" xfId="2" applyFont="1" applyFill="1" applyAlignment="1"/>
    <xf numFmtId="38" fontId="11" fillId="0" borderId="0" xfId="2" applyFont="1" applyBorder="1" applyAlignment="1"/>
    <xf numFmtId="178" fontId="3" fillId="0" borderId="0" xfId="2" applyNumberFormat="1" applyFont="1">
      <alignment vertical="center"/>
    </xf>
    <xf numFmtId="38" fontId="12" fillId="0" borderId="0" xfId="2" applyFont="1" applyAlignment="1">
      <alignment horizontal="right"/>
    </xf>
    <xf numFmtId="38" fontId="8" fillId="0" borderId="31" xfId="2" applyFont="1" applyBorder="1" applyAlignment="1"/>
    <xf numFmtId="38" fontId="11" fillId="0" borderId="31" xfId="2" applyFont="1" applyBorder="1" applyAlignment="1"/>
    <xf numFmtId="179" fontId="3" fillId="0" borderId="30" xfId="2" applyNumberFormat="1" applyFont="1" applyBorder="1">
      <alignment vertical="center"/>
    </xf>
    <xf numFmtId="179" fontId="3" fillId="2" borderId="30" xfId="2" applyNumberFormat="1" applyFont="1" applyFill="1" applyBorder="1">
      <alignment vertical="center"/>
    </xf>
    <xf numFmtId="179" fontId="3" fillId="0" borderId="30" xfId="2" applyNumberFormat="1" applyFont="1" applyFill="1" applyBorder="1">
      <alignment vertical="center"/>
    </xf>
    <xf numFmtId="180" fontId="3" fillId="0" borderId="30" xfId="2" applyNumberFormat="1" applyFont="1" applyFill="1" applyBorder="1">
      <alignment vertical="center"/>
    </xf>
    <xf numFmtId="180" fontId="3" fillId="0" borderId="18" xfId="2" applyNumberFormat="1" applyFont="1" applyFill="1" applyBorder="1">
      <alignment vertical="center"/>
    </xf>
    <xf numFmtId="179" fontId="3" fillId="0" borderId="5" xfId="2" applyNumberFormat="1" applyFont="1" applyBorder="1">
      <alignment vertical="center"/>
    </xf>
    <xf numFmtId="180" fontId="3" fillId="0" borderId="5" xfId="2" applyNumberFormat="1" applyFont="1" applyFill="1" applyBorder="1">
      <alignment vertical="center"/>
    </xf>
    <xf numFmtId="180" fontId="3" fillId="0" borderId="19" xfId="2" applyNumberFormat="1" applyFont="1" applyFill="1" applyBorder="1">
      <alignment vertical="center"/>
    </xf>
    <xf numFmtId="179" fontId="3" fillId="2" borderId="5" xfId="2" applyNumberFormat="1" applyFont="1" applyFill="1" applyBorder="1">
      <alignment vertical="center"/>
    </xf>
    <xf numFmtId="179" fontId="3" fillId="0" borderId="5" xfId="2" applyNumberFormat="1" applyFont="1" applyFill="1" applyBorder="1">
      <alignment vertical="center"/>
    </xf>
    <xf numFmtId="179" fontId="14" fillId="0" borderId="5" xfId="2" applyNumberFormat="1" applyFont="1" applyFill="1" applyBorder="1">
      <alignment vertical="center"/>
    </xf>
    <xf numFmtId="179" fontId="3" fillId="0" borderId="7" xfId="2" applyNumberFormat="1" applyFont="1" applyBorder="1">
      <alignment vertical="center"/>
    </xf>
    <xf numFmtId="179" fontId="3" fillId="2" borderId="7" xfId="2" applyNumberFormat="1" applyFont="1" applyFill="1" applyBorder="1">
      <alignment vertical="center"/>
    </xf>
    <xf numFmtId="179" fontId="3" fillId="0" borderId="7" xfId="2" applyNumberFormat="1" applyFont="1" applyFill="1" applyBorder="1">
      <alignment vertical="center"/>
    </xf>
    <xf numFmtId="180" fontId="3" fillId="0" borderId="7" xfId="2" applyNumberFormat="1" applyFont="1" applyFill="1" applyBorder="1">
      <alignment vertical="center"/>
    </xf>
    <xf numFmtId="180" fontId="3" fillId="0" borderId="21" xfId="2" applyNumberFormat="1" applyFont="1" applyFill="1" applyBorder="1">
      <alignment vertical="center"/>
    </xf>
    <xf numFmtId="38" fontId="4" fillId="0" borderId="0" xfId="2" applyFont="1" applyFill="1" applyAlignment="1"/>
    <xf numFmtId="178" fontId="3" fillId="0" borderId="0" xfId="2" applyNumberFormat="1" applyFont="1" applyFill="1">
      <alignment vertical="center"/>
    </xf>
    <xf numFmtId="38" fontId="12" fillId="0" borderId="31" xfId="2" applyFont="1" applyBorder="1" applyAlignment="1">
      <alignment horizontal="right"/>
    </xf>
    <xf numFmtId="38" fontId="3" fillId="2" borderId="39" xfId="2" applyFont="1" applyFill="1" applyBorder="1">
      <alignment vertical="center"/>
    </xf>
    <xf numFmtId="38" fontId="14" fillId="0" borderId="38" xfId="2" applyFont="1" applyFill="1" applyBorder="1">
      <alignment vertical="center"/>
    </xf>
    <xf numFmtId="38" fontId="3" fillId="0" borderId="38" xfId="2" applyFont="1" applyFill="1" applyBorder="1">
      <alignment vertical="center"/>
    </xf>
    <xf numFmtId="38" fontId="3" fillId="0" borderId="37" xfId="2" applyFont="1" applyFill="1" applyBorder="1">
      <alignment vertical="center"/>
    </xf>
    <xf numFmtId="38" fontId="14" fillId="0" borderId="41" xfId="2" applyFont="1" applyFill="1" applyBorder="1">
      <alignment vertical="center"/>
    </xf>
    <xf numFmtId="38" fontId="3" fillId="0" borderId="44" xfId="2" applyFont="1" applyFill="1" applyBorder="1">
      <alignment vertical="center"/>
    </xf>
    <xf numFmtId="38" fontId="3" fillId="0" borderId="45" xfId="2" applyFont="1" applyFill="1" applyBorder="1">
      <alignment vertical="center"/>
    </xf>
    <xf numFmtId="38" fontId="14" fillId="0" borderId="5" xfId="2" applyFont="1" applyFill="1" applyBorder="1">
      <alignment vertical="center"/>
    </xf>
    <xf numFmtId="38" fontId="14" fillId="0" borderId="35" xfId="2" applyFont="1" applyFill="1" applyBorder="1">
      <alignment vertical="center"/>
    </xf>
    <xf numFmtId="38" fontId="3" fillId="0" borderId="0" xfId="2" applyFont="1" applyFill="1" applyBorder="1">
      <alignment vertical="center"/>
    </xf>
    <xf numFmtId="38" fontId="3" fillId="0" borderId="46" xfId="2" applyFont="1" applyFill="1" applyBorder="1">
      <alignment vertical="center"/>
    </xf>
    <xf numFmtId="38" fontId="3" fillId="2" borderId="30" xfId="2" applyFont="1" applyFill="1" applyBorder="1">
      <alignment vertical="center"/>
    </xf>
    <xf numFmtId="38" fontId="14" fillId="0" borderId="30" xfId="2" applyFont="1" applyFill="1" applyBorder="1">
      <alignment vertical="center"/>
    </xf>
    <xf numFmtId="38" fontId="3" fillId="2" borderId="7" xfId="2" applyFont="1" applyFill="1" applyBorder="1">
      <alignment vertical="center"/>
    </xf>
    <xf numFmtId="38" fontId="14" fillId="0" borderId="7" xfId="2" applyFont="1" applyFill="1" applyBorder="1">
      <alignment vertical="center"/>
    </xf>
    <xf numFmtId="38" fontId="2" fillId="2" borderId="0" xfId="3" applyFont="1" applyFill="1"/>
    <xf numFmtId="38" fontId="12" fillId="0" borderId="0" xfId="3" applyFont="1"/>
    <xf numFmtId="38" fontId="16" fillId="2" borderId="0" xfId="3" applyFont="1" applyFill="1" applyBorder="1" applyAlignment="1">
      <alignment horizontal="left" vertical="center"/>
    </xf>
    <xf numFmtId="38" fontId="15" fillId="0" borderId="0" xfId="3" applyFont="1" applyFill="1" applyBorder="1" applyAlignment="1">
      <alignment horizontal="left" vertical="center"/>
    </xf>
    <xf numFmtId="38" fontId="12" fillId="0" borderId="47" xfId="3" applyFont="1" applyFill="1" applyBorder="1" applyAlignment="1">
      <alignment horizontal="center"/>
    </xf>
    <xf numFmtId="38" fontId="12" fillId="0" borderId="41" xfId="3" applyFont="1" applyFill="1" applyBorder="1" applyAlignment="1">
      <alignment horizontal="center"/>
    </xf>
    <xf numFmtId="38" fontId="12" fillId="0" borderId="7" xfId="3" applyFont="1" applyFill="1" applyBorder="1" applyAlignment="1">
      <alignment horizontal="center"/>
    </xf>
    <xf numFmtId="38" fontId="12" fillId="0" borderId="45" xfId="3" applyFont="1" applyFill="1" applyBorder="1" applyAlignment="1">
      <alignment horizontal="center"/>
    </xf>
    <xf numFmtId="181" fontId="12" fillId="0" borderId="39" xfId="3" applyNumberFormat="1" applyFont="1" applyFill="1" applyBorder="1"/>
    <xf numFmtId="181" fontId="12" fillId="0" borderId="48" xfId="3" applyNumberFormat="1" applyFont="1" applyFill="1" applyBorder="1"/>
    <xf numFmtId="38" fontId="12" fillId="0" borderId="0" xfId="3" applyFont="1" applyFill="1"/>
    <xf numFmtId="38" fontId="2" fillId="0" borderId="0" xfId="3" applyFont="1"/>
    <xf numFmtId="38" fontId="12" fillId="0" borderId="0" xfId="3" applyFont="1" applyAlignment="1"/>
    <xf numFmtId="0" fontId="2" fillId="0" borderId="0" xfId="4" applyFont="1"/>
    <xf numFmtId="0" fontId="0" fillId="0" borderId="0" xfId="4" applyFont="1"/>
    <xf numFmtId="182" fontId="0" fillId="0" borderId="0" xfId="4" applyNumberFormat="1" applyFont="1"/>
    <xf numFmtId="38" fontId="15" fillId="0" borderId="0" xfId="2" applyFont="1" applyAlignment="1">
      <alignment horizontal="left" vertical="center"/>
    </xf>
    <xf numFmtId="38" fontId="15" fillId="0" borderId="0" xfId="2" applyFont="1" applyBorder="1" applyAlignment="1"/>
    <xf numFmtId="176" fontId="2" fillId="0" borderId="49" xfId="2" applyNumberFormat="1" applyFont="1" applyFill="1" applyBorder="1" applyAlignment="1">
      <alignment vertical="center"/>
    </xf>
    <xf numFmtId="176" fontId="2" fillId="0" borderId="47" xfId="2" applyNumberFormat="1" applyFont="1" applyFill="1" applyBorder="1" applyAlignment="1">
      <alignment vertical="center"/>
    </xf>
    <xf numFmtId="177" fontId="4" fillId="0" borderId="50" xfId="2" applyNumberFormat="1" applyFont="1" applyFill="1" applyBorder="1" applyAlignment="1">
      <alignment vertical="center"/>
    </xf>
    <xf numFmtId="177" fontId="4" fillId="0" borderId="41" xfId="2" applyNumberFormat="1" applyFont="1" applyFill="1" applyBorder="1" applyAlignment="1">
      <alignment vertical="center"/>
    </xf>
    <xf numFmtId="177" fontId="4" fillId="0" borderId="45" xfId="2" applyNumberFormat="1" applyFont="1" applyFill="1" applyBorder="1" applyAlignment="1">
      <alignment vertical="center"/>
    </xf>
    <xf numFmtId="0" fontId="0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82" fontId="4" fillId="0" borderId="3" xfId="0" applyNumberFormat="1" applyFont="1" applyBorder="1" applyAlignment="1">
      <alignment horizontal="center"/>
    </xf>
    <xf numFmtId="0" fontId="0" fillId="0" borderId="30" xfId="0" applyFont="1" applyBorder="1" applyAlignment="1"/>
    <xf numFmtId="0" fontId="0" fillId="0" borderId="30" xfId="0" applyFont="1" applyBorder="1" applyAlignment="1">
      <alignment horizontal="center"/>
    </xf>
    <xf numFmtId="182" fontId="0" fillId="0" borderId="8" xfId="0" applyNumberFormat="1" applyFont="1" applyBorder="1" applyAlignment="1">
      <alignment horizontal="right"/>
    </xf>
    <xf numFmtId="0" fontId="0" fillId="0" borderId="5" xfId="0" applyFont="1" applyBorder="1" applyAlignment="1"/>
    <xf numFmtId="0" fontId="0" fillId="0" borderId="5" xfId="0" applyFont="1" applyBorder="1" applyAlignment="1">
      <alignment horizontal="center"/>
    </xf>
    <xf numFmtId="182" fontId="0" fillId="0" borderId="9" xfId="0" applyNumberFormat="1" applyFont="1" applyBorder="1" applyAlignment="1">
      <alignment horizontal="right"/>
    </xf>
    <xf numFmtId="182" fontId="0" fillId="0" borderId="9" xfId="0" applyNumberFormat="1" applyFont="1" applyBorder="1" applyAlignment="1">
      <alignment horizontal="left"/>
    </xf>
    <xf numFmtId="182" fontId="0" fillId="0" borderId="45" xfId="0" applyNumberFormat="1" applyFont="1" applyBorder="1" applyAlignment="1">
      <alignment horizontal="right" vertical="center"/>
    </xf>
    <xf numFmtId="182" fontId="0" fillId="0" borderId="9" xfId="0" applyNumberFormat="1" applyFont="1" applyFill="1" applyBorder="1" applyAlignment="1">
      <alignment horizontal="right"/>
    </xf>
    <xf numFmtId="0" fontId="0" fillId="0" borderId="41" xfId="0" applyFont="1" applyBorder="1" applyAlignment="1"/>
    <xf numFmtId="0" fontId="0" fillId="0" borderId="41" xfId="0" applyFont="1" applyBorder="1" applyAlignment="1">
      <alignment horizontal="center"/>
    </xf>
    <xf numFmtId="182" fontId="0" fillId="0" borderId="45" xfId="0" applyNumberFormat="1" applyFont="1" applyBorder="1" applyAlignment="1">
      <alignment horizontal="right"/>
    </xf>
    <xf numFmtId="0" fontId="0" fillId="0" borderId="39" xfId="0" applyFont="1" applyBorder="1" applyAlignment="1"/>
    <xf numFmtId="182" fontId="0" fillId="0" borderId="48" xfId="0" applyNumberFormat="1" applyFont="1" applyBorder="1" applyAlignment="1"/>
    <xf numFmtId="0" fontId="0" fillId="0" borderId="5" xfId="0" applyFont="1" applyFill="1" applyBorder="1" applyAlignment="1">
      <alignment horizontal="center"/>
    </xf>
    <xf numFmtId="182" fontId="0" fillId="0" borderId="9" xfId="0" applyNumberFormat="1" applyFont="1" applyBorder="1" applyAlignment="1"/>
    <xf numFmtId="0" fontId="0" fillId="0" borderId="7" xfId="0" applyFont="1" applyBorder="1" applyAlignment="1"/>
    <xf numFmtId="0" fontId="0" fillId="0" borderId="7" xfId="0" applyFont="1" applyFill="1" applyBorder="1" applyAlignment="1">
      <alignment horizontal="center"/>
    </xf>
    <xf numFmtId="182" fontId="0" fillId="0" borderId="10" xfId="0" applyNumberFormat="1" applyFont="1" applyBorder="1" applyAlignment="1"/>
    <xf numFmtId="0" fontId="0" fillId="0" borderId="0" xfId="0" applyFont="1" applyAlignment="1"/>
    <xf numFmtId="182" fontId="0" fillId="0" borderId="0" xfId="0" applyNumberFormat="1" applyFont="1" applyAlignment="1"/>
    <xf numFmtId="0" fontId="0" fillId="0" borderId="39" xfId="0" applyFont="1" applyFill="1" applyBorder="1" applyAlignment="1">
      <alignment horizontal="center"/>
    </xf>
    <xf numFmtId="181" fontId="12" fillId="0" borderId="5" xfId="3" applyNumberFormat="1" applyFont="1" applyFill="1" applyBorder="1"/>
    <xf numFmtId="181" fontId="12" fillId="0" borderId="9" xfId="3" applyNumberFormat="1" applyFont="1" applyFill="1" applyBorder="1"/>
    <xf numFmtId="181" fontId="12" fillId="0" borderId="6" xfId="3" applyNumberFormat="1" applyFont="1" applyFill="1" applyBorder="1"/>
    <xf numFmtId="181" fontId="12" fillId="0" borderId="7" xfId="3" applyNumberFormat="1" applyFont="1" applyFill="1" applyBorder="1"/>
    <xf numFmtId="181" fontId="12" fillId="0" borderId="10" xfId="3" applyNumberFormat="1" applyFont="1" applyFill="1" applyBorder="1"/>
    <xf numFmtId="176" fontId="2" fillId="0" borderId="46" xfId="7" applyNumberFormat="1" applyFont="1" applyFill="1" applyBorder="1" applyAlignment="1">
      <alignment vertical="center"/>
    </xf>
    <xf numFmtId="177" fontId="4" fillId="0" borderId="53" xfId="2" applyNumberFormat="1" applyFont="1" applyFill="1" applyBorder="1" applyAlignment="1">
      <alignment vertical="center"/>
    </xf>
    <xf numFmtId="177" fontId="4" fillId="0" borderId="54" xfId="2" applyNumberFormat="1" applyFont="1" applyFill="1" applyBorder="1" applyAlignment="1">
      <alignment vertical="center"/>
    </xf>
    <xf numFmtId="176" fontId="1" fillId="0" borderId="55" xfId="0" applyNumberFormat="1" applyFont="1" applyFill="1" applyBorder="1" applyAlignment="1">
      <alignment vertical="center"/>
    </xf>
    <xf numFmtId="176" fontId="2" fillId="0" borderId="54" xfId="7" applyNumberFormat="1" applyFont="1" applyFill="1" applyBorder="1" applyAlignment="1">
      <alignment vertical="center"/>
    </xf>
    <xf numFmtId="177" fontId="4" fillId="0" borderId="55" xfId="2" applyNumberFormat="1" applyFont="1" applyFill="1" applyBorder="1" applyAlignment="1">
      <alignment vertical="center"/>
    </xf>
    <xf numFmtId="176" fontId="2" fillId="0" borderId="45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177" fontId="4" fillId="0" borderId="0" xfId="2" applyNumberFormat="1" applyFont="1" applyFill="1" applyBorder="1" applyAlignment="1">
      <alignment vertical="center"/>
    </xf>
    <xf numFmtId="177" fontId="4" fillId="0" borderId="0" xfId="2" applyNumberFormat="1" applyFont="1" applyFill="1" applyBorder="1" applyAlignment="1"/>
    <xf numFmtId="176" fontId="2" fillId="0" borderId="0" xfId="2" applyNumberFormat="1" applyFont="1" applyFill="1" applyBorder="1" applyAlignment="1">
      <alignment vertical="center"/>
    </xf>
    <xf numFmtId="176" fontId="2" fillId="0" borderId="37" xfId="0" applyNumberFormat="1" applyFont="1" applyFill="1" applyBorder="1" applyAlignment="1">
      <alignment vertical="center"/>
    </xf>
    <xf numFmtId="38" fontId="20" fillId="2" borderId="0" xfId="3" applyFont="1" applyFill="1"/>
    <xf numFmtId="38" fontId="20" fillId="2" borderId="56" xfId="3" applyFont="1" applyFill="1" applyBorder="1"/>
    <xf numFmtId="38" fontId="21" fillId="0" borderId="0" xfId="3" applyFont="1"/>
    <xf numFmtId="38" fontId="12" fillId="2" borderId="0" xfId="3" applyFont="1" applyFill="1" applyBorder="1" applyAlignment="1">
      <alignment vertical="center" wrapText="1"/>
    </xf>
    <xf numFmtId="38" fontId="12" fillId="0" borderId="0" xfId="3" applyFont="1" applyFill="1" applyBorder="1"/>
    <xf numFmtId="176" fontId="1" fillId="0" borderId="0" xfId="0" applyNumberFormat="1" applyFont="1" applyFill="1" applyBorder="1" applyAlignment="1">
      <alignment vertical="center"/>
    </xf>
    <xf numFmtId="176" fontId="2" fillId="0" borderId="0" xfId="2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vertical="center" wrapText="1"/>
    </xf>
    <xf numFmtId="38" fontId="3" fillId="0" borderId="54" xfId="2" applyFont="1" applyFill="1" applyBorder="1">
      <alignment vertical="center"/>
    </xf>
    <xf numFmtId="38" fontId="12" fillId="0" borderId="0" xfId="3" applyFont="1" applyAlignment="1">
      <alignment vertical="center"/>
    </xf>
    <xf numFmtId="41" fontId="3" fillId="0" borderId="29" xfId="2" applyNumberFormat="1" applyFont="1" applyFill="1" applyBorder="1" applyAlignment="1">
      <alignment horizontal="right" vertical="center"/>
    </xf>
    <xf numFmtId="41" fontId="3" fillId="0" borderId="0" xfId="2" applyNumberFormat="1" applyFont="1" applyFill="1" applyBorder="1" applyAlignment="1">
      <alignment horizontal="right" vertical="center"/>
    </xf>
    <xf numFmtId="41" fontId="3" fillId="0" borderId="46" xfId="2" applyNumberFormat="1" applyFont="1" applyFill="1" applyBorder="1" applyAlignment="1">
      <alignment horizontal="right" vertical="center"/>
    </xf>
    <xf numFmtId="41" fontId="3" fillId="0" borderId="44" xfId="2" applyNumberFormat="1" applyFont="1" applyFill="1" applyBorder="1" applyAlignment="1">
      <alignment horizontal="right" vertical="center"/>
    </xf>
    <xf numFmtId="41" fontId="3" fillId="0" borderId="45" xfId="2" applyNumberFormat="1" applyFont="1" applyFill="1" applyBorder="1" applyAlignment="1">
      <alignment horizontal="right" vertical="center"/>
    </xf>
    <xf numFmtId="41" fontId="3" fillId="2" borderId="41" xfId="2" applyNumberFormat="1" applyFont="1" applyFill="1" applyBorder="1" applyAlignment="1">
      <alignment horizontal="right" vertical="center"/>
    </xf>
    <xf numFmtId="41" fontId="14" fillId="0" borderId="5" xfId="2" applyNumberFormat="1" applyFont="1" applyFill="1" applyBorder="1" applyAlignment="1">
      <alignment horizontal="right" vertical="center"/>
    </xf>
    <xf numFmtId="41" fontId="14" fillId="0" borderId="35" xfId="2" applyNumberFormat="1" applyFont="1" applyFill="1" applyBorder="1" applyAlignment="1">
      <alignment horizontal="right" vertical="center"/>
    </xf>
    <xf numFmtId="41" fontId="3" fillId="0" borderId="35" xfId="2" applyNumberFormat="1" applyFont="1" applyFill="1" applyBorder="1" applyAlignment="1">
      <alignment horizontal="right" vertical="center"/>
    </xf>
    <xf numFmtId="41" fontId="14" fillId="0" borderId="41" xfId="2" applyNumberFormat="1" applyFont="1" applyFill="1" applyBorder="1" applyAlignment="1">
      <alignment horizontal="right" vertical="center"/>
    </xf>
    <xf numFmtId="41" fontId="3" fillId="0" borderId="41" xfId="2" applyNumberFormat="1" applyFont="1" applyFill="1" applyBorder="1" applyAlignment="1">
      <alignment horizontal="right"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176" fontId="2" fillId="0" borderId="9" xfId="0" applyNumberFormat="1" applyFont="1" applyFill="1" applyBorder="1" applyAlignment="1">
      <alignment vertical="center" wrapText="1"/>
    </xf>
    <xf numFmtId="177" fontId="4" fillId="0" borderId="21" xfId="2" applyNumberFormat="1" applyFont="1" applyFill="1" applyBorder="1" applyAlignment="1">
      <alignment vertical="center"/>
    </xf>
    <xf numFmtId="177" fontId="4" fillId="0" borderId="18" xfId="2" applyNumberFormat="1" applyFont="1" applyFill="1" applyBorder="1" applyAlignment="1">
      <alignment vertical="center"/>
    </xf>
    <xf numFmtId="177" fontId="4" fillId="0" borderId="19" xfId="2" applyNumberFormat="1" applyFont="1" applyFill="1" applyBorder="1" applyAlignment="1">
      <alignment vertical="center"/>
    </xf>
    <xf numFmtId="176" fontId="2" fillId="0" borderId="10" xfId="0" applyNumberFormat="1" applyFont="1" applyFill="1" applyBorder="1" applyAlignment="1">
      <alignment vertical="center" wrapText="1"/>
    </xf>
    <xf numFmtId="176" fontId="18" fillId="0" borderId="52" xfId="2" applyNumberFormat="1" applyFont="1" applyFill="1" applyBorder="1" applyAlignment="1">
      <alignment vertical="center"/>
    </xf>
    <xf numFmtId="176" fontId="2" fillId="0" borderId="4" xfId="2" applyNumberFormat="1" applyFont="1" applyFill="1" applyBorder="1" applyAlignment="1">
      <alignment vertical="center"/>
    </xf>
    <xf numFmtId="176" fontId="2" fillId="0" borderId="5" xfId="0" applyNumberFormat="1" applyFont="1" applyFill="1" applyBorder="1" applyAlignment="1">
      <alignment vertical="center"/>
    </xf>
    <xf numFmtId="176" fontId="2" fillId="0" borderId="4" xfId="2" applyNumberFormat="1" applyFont="1" applyFill="1" applyBorder="1" applyAlignment="1">
      <alignment horizontal="left" vertical="center"/>
    </xf>
    <xf numFmtId="181" fontId="12" fillId="0" borderId="59" xfId="3" applyNumberFormat="1" applyFont="1" applyFill="1" applyBorder="1"/>
    <xf numFmtId="181" fontId="12" fillId="0" borderId="4" xfId="3" applyNumberFormat="1" applyFont="1" applyFill="1" applyBorder="1"/>
    <xf numFmtId="38" fontId="12" fillId="0" borderId="4" xfId="3" applyFont="1" applyFill="1" applyBorder="1"/>
    <xf numFmtId="38" fontId="12" fillId="0" borderId="5" xfId="3" applyFont="1" applyFill="1" applyBorder="1"/>
    <xf numFmtId="38" fontId="12" fillId="0" borderId="9" xfId="3" applyFont="1" applyFill="1" applyBorder="1"/>
    <xf numFmtId="38" fontId="3" fillId="0" borderId="32" xfId="2" applyFont="1" applyFill="1" applyBorder="1" applyAlignment="1">
      <alignment horizontal="center" vertical="center"/>
    </xf>
    <xf numFmtId="38" fontId="3" fillId="0" borderId="2" xfId="2" applyFont="1" applyBorder="1" applyAlignment="1">
      <alignment horizontal="center" vertical="center"/>
    </xf>
    <xf numFmtId="41" fontId="3" fillId="0" borderId="59" xfId="2" applyNumberFormat="1" applyFont="1" applyFill="1" applyBorder="1">
      <alignment vertical="center"/>
    </xf>
    <xf numFmtId="38" fontId="3" fillId="0" borderId="39" xfId="2" applyFont="1" applyBorder="1">
      <alignment vertical="center"/>
    </xf>
    <xf numFmtId="38" fontId="3" fillId="0" borderId="48" xfId="2" applyFont="1" applyBorder="1">
      <alignment vertical="center"/>
    </xf>
    <xf numFmtId="41" fontId="3" fillId="0" borderId="4" xfId="2" applyNumberFormat="1" applyFont="1" applyFill="1" applyBorder="1">
      <alignment vertical="center"/>
    </xf>
    <xf numFmtId="38" fontId="3" fillId="0" borderId="5" xfId="2" applyFont="1" applyBorder="1">
      <alignment vertical="center"/>
    </xf>
    <xf numFmtId="38" fontId="3" fillId="0" borderId="4" xfId="2" applyFont="1" applyFill="1" applyBorder="1">
      <alignment vertical="center"/>
    </xf>
    <xf numFmtId="41" fontId="3" fillId="0" borderId="5" xfId="2" applyNumberFormat="1" applyFont="1" applyBorder="1" applyAlignment="1">
      <alignment horizontal="right" vertical="center"/>
    </xf>
    <xf numFmtId="41" fontId="3" fillId="0" borderId="9" xfId="2" applyNumberFormat="1" applyFont="1" applyBorder="1" applyAlignment="1">
      <alignment horizontal="right" vertical="center"/>
    </xf>
    <xf numFmtId="41" fontId="3" fillId="0" borderId="4" xfId="2" applyNumberFormat="1" applyFont="1" applyFill="1" applyBorder="1" applyAlignment="1">
      <alignment horizontal="right" vertical="center"/>
    </xf>
    <xf numFmtId="41" fontId="3" fillId="0" borderId="6" xfId="2" applyNumberFormat="1" applyFont="1" applyFill="1" applyBorder="1">
      <alignment vertical="center"/>
    </xf>
    <xf numFmtId="38" fontId="3" fillId="0" borderId="7" xfId="2" applyFont="1" applyBorder="1">
      <alignment vertical="center"/>
    </xf>
    <xf numFmtId="176" fontId="2" fillId="0" borderId="0" xfId="2" applyNumberFormat="1" applyFont="1" applyFill="1" applyBorder="1" applyAlignment="1">
      <alignment horizontal="center" vertical="center"/>
    </xf>
    <xf numFmtId="177" fontId="22" fillId="0" borderId="18" xfId="2" applyNumberFormat="1" applyFont="1" applyFill="1" applyBorder="1" applyAlignment="1">
      <alignment vertical="center"/>
    </xf>
    <xf numFmtId="177" fontId="22" fillId="0" borderId="20" xfId="2" applyNumberFormat="1" applyFont="1" applyFill="1" applyBorder="1" applyAlignment="1">
      <alignment vertical="center"/>
    </xf>
    <xf numFmtId="177" fontId="22" fillId="0" borderId="65" xfId="2" applyNumberFormat="1" applyFont="1" applyFill="1" applyBorder="1" applyAlignment="1">
      <alignment vertical="center"/>
    </xf>
    <xf numFmtId="177" fontId="22" fillId="0" borderId="24" xfId="2" applyNumberFormat="1" applyFont="1" applyFill="1" applyBorder="1" applyAlignment="1">
      <alignment vertical="center"/>
    </xf>
    <xf numFmtId="177" fontId="22" fillId="0" borderId="19" xfId="2" applyNumberFormat="1" applyFont="1" applyFill="1" applyBorder="1" applyAlignment="1">
      <alignment vertical="center"/>
    </xf>
    <xf numFmtId="177" fontId="22" fillId="0" borderId="22" xfId="2" applyNumberFormat="1" applyFont="1" applyFill="1" applyBorder="1" applyAlignment="1">
      <alignment vertical="center"/>
    </xf>
    <xf numFmtId="177" fontId="4" fillId="0" borderId="22" xfId="2" applyNumberFormat="1" applyFont="1" applyFill="1" applyBorder="1" applyAlignment="1">
      <alignment vertical="center"/>
    </xf>
    <xf numFmtId="176" fontId="2" fillId="0" borderId="11" xfId="0" applyNumberFormat="1" applyFont="1" applyFill="1" applyBorder="1" applyAlignment="1">
      <alignment vertical="center"/>
    </xf>
    <xf numFmtId="177" fontId="4" fillId="0" borderId="23" xfId="2" applyNumberFormat="1" applyFont="1" applyFill="1" applyBorder="1" applyAlignment="1">
      <alignment vertical="center"/>
    </xf>
    <xf numFmtId="177" fontId="4" fillId="0" borderId="17" xfId="2" applyNumberFormat="1" applyFont="1" applyFill="1" applyBorder="1" applyAlignment="1">
      <alignment vertical="center"/>
    </xf>
    <xf numFmtId="177" fontId="4" fillId="0" borderId="24" xfId="2" applyNumberFormat="1" applyFont="1" applyFill="1" applyBorder="1" applyAlignment="1">
      <alignment vertical="center"/>
    </xf>
    <xf numFmtId="177" fontId="4" fillId="0" borderId="69" xfId="2" applyNumberFormat="1" applyFont="1" applyFill="1" applyBorder="1" applyAlignment="1">
      <alignment vertical="center"/>
    </xf>
    <xf numFmtId="177" fontId="4" fillId="0" borderId="29" xfId="2" applyNumberFormat="1" applyFont="1" applyFill="1" applyBorder="1" applyAlignment="1">
      <alignment vertical="center"/>
    </xf>
    <xf numFmtId="177" fontId="4" fillId="0" borderId="20" xfId="2" applyNumberFormat="1" applyFont="1" applyFill="1" applyBorder="1" applyAlignment="1">
      <alignment vertical="center"/>
    </xf>
    <xf numFmtId="177" fontId="22" fillId="0" borderId="69" xfId="2" applyNumberFormat="1" applyFont="1" applyFill="1" applyBorder="1" applyAlignment="1">
      <alignment vertical="center"/>
    </xf>
    <xf numFmtId="177" fontId="22" fillId="0" borderId="21" xfId="2" applyNumberFormat="1" applyFont="1" applyFill="1" applyBorder="1" applyAlignment="1">
      <alignment vertical="center"/>
    </xf>
    <xf numFmtId="176" fontId="2" fillId="0" borderId="32" xfId="2" applyNumberFormat="1" applyFont="1" applyFill="1" applyBorder="1" applyAlignment="1">
      <alignment horizontal="center" vertical="center"/>
    </xf>
    <xf numFmtId="177" fontId="22" fillId="0" borderId="32" xfId="2" applyNumberFormat="1" applyFont="1" applyFill="1" applyBorder="1" applyAlignment="1">
      <alignment vertical="center"/>
    </xf>
    <xf numFmtId="177" fontId="22" fillId="0" borderId="2" xfId="2" applyNumberFormat="1" applyFont="1" applyFill="1" applyBorder="1" applyAlignment="1">
      <alignment vertical="center"/>
    </xf>
    <xf numFmtId="177" fontId="22" fillId="0" borderId="3" xfId="2" applyNumberFormat="1" applyFont="1" applyFill="1" applyBorder="1" applyAlignment="1">
      <alignment vertical="center"/>
    </xf>
    <xf numFmtId="177" fontId="22" fillId="0" borderId="58" xfId="2" applyNumberFormat="1" applyFont="1" applyFill="1" applyBorder="1" applyAlignment="1">
      <alignment vertical="center"/>
    </xf>
    <xf numFmtId="177" fontId="22" fillId="0" borderId="30" xfId="2" applyNumberFormat="1" applyFont="1" applyFill="1" applyBorder="1" applyAlignment="1">
      <alignment vertical="center"/>
    </xf>
    <xf numFmtId="177" fontId="22" fillId="0" borderId="8" xfId="2" applyNumberFormat="1" applyFont="1" applyFill="1" applyBorder="1" applyAlignment="1">
      <alignment vertical="center"/>
    </xf>
    <xf numFmtId="177" fontId="22" fillId="0" borderId="59" xfId="2" applyNumberFormat="1" applyFont="1" applyFill="1" applyBorder="1" applyAlignment="1">
      <alignment vertical="center"/>
    </xf>
    <xf numFmtId="177" fontId="22" fillId="0" borderId="39" xfId="2" applyNumberFormat="1" applyFont="1" applyFill="1" applyBorder="1" applyAlignment="1">
      <alignment vertical="center"/>
    </xf>
    <xf numFmtId="177" fontId="22" fillId="0" borderId="48" xfId="2" applyNumberFormat="1" applyFont="1" applyFill="1" applyBorder="1" applyAlignment="1">
      <alignment vertical="center"/>
    </xf>
    <xf numFmtId="177" fontId="22" fillId="0" borderId="4" xfId="2" applyNumberFormat="1" applyFont="1" applyFill="1" applyBorder="1" applyAlignment="1">
      <alignment vertical="center"/>
    </xf>
    <xf numFmtId="177" fontId="22" fillId="0" borderId="5" xfId="2" applyNumberFormat="1" applyFont="1" applyFill="1" applyBorder="1" applyAlignment="1">
      <alignment vertical="center"/>
    </xf>
    <xf numFmtId="177" fontId="22" fillId="0" borderId="9" xfId="2" applyNumberFormat="1" applyFont="1" applyFill="1" applyBorder="1" applyAlignment="1">
      <alignment vertical="center"/>
    </xf>
    <xf numFmtId="177" fontId="22" fillId="0" borderId="6" xfId="2" applyNumberFormat="1" applyFont="1" applyFill="1" applyBorder="1" applyAlignment="1">
      <alignment vertical="center"/>
    </xf>
    <xf numFmtId="177" fontId="22" fillId="0" borderId="7" xfId="2" applyNumberFormat="1" applyFont="1" applyFill="1" applyBorder="1" applyAlignment="1">
      <alignment vertical="center"/>
    </xf>
    <xf numFmtId="177" fontId="22" fillId="0" borderId="10" xfId="2" applyNumberFormat="1" applyFont="1" applyFill="1" applyBorder="1" applyAlignment="1">
      <alignment vertical="center"/>
    </xf>
    <xf numFmtId="176" fontId="2" fillId="0" borderId="73" xfId="0" applyNumberFormat="1" applyFont="1" applyFill="1" applyBorder="1" applyAlignment="1">
      <alignment vertical="center"/>
    </xf>
    <xf numFmtId="176" fontId="2" fillId="0" borderId="50" xfId="2" applyNumberFormat="1" applyFont="1" applyFill="1" applyBorder="1" applyAlignment="1">
      <alignment vertical="center"/>
    </xf>
    <xf numFmtId="176" fontId="2" fillId="0" borderId="41" xfId="0" applyNumberFormat="1" applyFont="1" applyFill="1" applyBorder="1" applyAlignment="1">
      <alignment vertical="center"/>
    </xf>
    <xf numFmtId="177" fontId="22" fillId="0" borderId="50" xfId="2" applyNumberFormat="1" applyFont="1" applyFill="1" applyBorder="1" applyAlignment="1">
      <alignment vertical="center"/>
    </xf>
    <xf numFmtId="177" fontId="22" fillId="0" borderId="41" xfId="2" applyNumberFormat="1" applyFont="1" applyFill="1" applyBorder="1" applyAlignment="1">
      <alignment vertical="center"/>
    </xf>
    <xf numFmtId="177" fontId="22" fillId="0" borderId="45" xfId="2" applyNumberFormat="1" applyFont="1" applyFill="1" applyBorder="1" applyAlignment="1">
      <alignment vertical="center"/>
    </xf>
    <xf numFmtId="176" fontId="2" fillId="0" borderId="3" xfId="0" applyNumberFormat="1" applyFont="1" applyFill="1" applyBorder="1" applyAlignment="1">
      <alignment vertical="center"/>
    </xf>
    <xf numFmtId="177" fontId="4" fillId="0" borderId="30" xfId="2" applyNumberFormat="1" applyFont="1" applyFill="1" applyBorder="1" applyAlignment="1">
      <alignment vertical="center"/>
    </xf>
    <xf numFmtId="177" fontId="4" fillId="0" borderId="8" xfId="2" applyNumberFormat="1" applyFont="1" applyFill="1" applyBorder="1" applyAlignment="1">
      <alignment vertical="center"/>
    </xf>
    <xf numFmtId="177" fontId="4" fillId="0" borderId="38" xfId="2" applyNumberFormat="1" applyFont="1" applyFill="1" applyBorder="1" applyAlignment="1">
      <alignment vertical="center"/>
    </xf>
    <xf numFmtId="177" fontId="4" fillId="0" borderId="7" xfId="2" applyNumberFormat="1" applyFont="1" applyFill="1" applyBorder="1" applyAlignment="1">
      <alignment vertical="center"/>
    </xf>
    <xf numFmtId="176" fontId="2" fillId="0" borderId="37" xfId="2" applyNumberFormat="1" applyFont="1" applyFill="1" applyBorder="1" applyAlignment="1">
      <alignment vertical="center"/>
    </xf>
    <xf numFmtId="0" fontId="0" fillId="0" borderId="0" xfId="0" applyFont="1" applyAlignment="1">
      <alignment horizontal="right" vertical="center"/>
    </xf>
    <xf numFmtId="0" fontId="0" fillId="0" borderId="3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0" fillId="0" borderId="55" xfId="0" applyFont="1" applyBorder="1" applyAlignment="1">
      <alignment horizontal="center" vertical="center"/>
    </xf>
    <xf numFmtId="0" fontId="0" fillId="0" borderId="56" xfId="0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30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5" xfId="0" applyFont="1" applyBorder="1" applyAlignment="1">
      <alignment horizontal="center" vertical="center"/>
    </xf>
    <xf numFmtId="182" fontId="0" fillId="0" borderId="9" xfId="0" applyNumberFormat="1" applyFont="1" applyBorder="1" applyAlignment="1">
      <alignment horizontal="right" vertical="center"/>
    </xf>
    <xf numFmtId="0" fontId="0" fillId="0" borderId="41" xfId="0" applyFont="1" applyBorder="1" applyAlignment="1">
      <alignment vertical="center"/>
    </xf>
    <xf numFmtId="0" fontId="0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59" xfId="0" applyFont="1" applyBorder="1" applyAlignment="1">
      <alignment horizontal="center" vertical="center" wrapText="1"/>
    </xf>
    <xf numFmtId="0" fontId="0" fillId="0" borderId="39" xfId="0" applyFont="1" applyBorder="1" applyAlignment="1">
      <alignment horizontal="center" vertical="center" wrapText="1"/>
    </xf>
    <xf numFmtId="0" fontId="0" fillId="0" borderId="60" xfId="0" applyFont="1" applyBorder="1" applyAlignment="1">
      <alignment horizontal="center" vertical="center" wrapText="1"/>
    </xf>
    <xf numFmtId="0" fontId="0" fillId="0" borderId="61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6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0" borderId="50" xfId="0" applyFont="1" applyBorder="1" applyAlignment="1">
      <alignment vertical="center" textRotation="255" wrapText="1"/>
    </xf>
    <xf numFmtId="0" fontId="0" fillId="0" borderId="61" xfId="0" applyFont="1" applyBorder="1" applyAlignment="1">
      <alignment vertical="center" textRotation="255" wrapText="1"/>
    </xf>
    <xf numFmtId="0" fontId="0" fillId="0" borderId="63" xfId="0" applyFont="1" applyBorder="1" applyAlignment="1">
      <alignment vertical="center" textRotation="255" wrapText="1"/>
    </xf>
    <xf numFmtId="0" fontId="0" fillId="0" borderId="41" xfId="0" applyFont="1" applyBorder="1" applyAlignment="1">
      <alignment horizontal="center" vertical="center"/>
    </xf>
    <xf numFmtId="38" fontId="7" fillId="2" borderId="0" xfId="3" applyFont="1" applyFill="1" applyBorder="1" applyAlignment="1">
      <alignment horizontal="left" vertical="center"/>
    </xf>
    <xf numFmtId="38" fontId="12" fillId="2" borderId="23" xfId="3" applyFont="1" applyFill="1" applyBorder="1" applyAlignment="1">
      <alignment vertical="center"/>
    </xf>
    <xf numFmtId="38" fontId="12" fillId="2" borderId="24" xfId="3" applyFont="1" applyFill="1" applyBorder="1" applyAlignment="1">
      <alignment vertical="center"/>
    </xf>
    <xf numFmtId="38" fontId="12" fillId="0" borderId="57" xfId="3" applyFont="1" applyFill="1" applyBorder="1" applyAlignment="1">
      <alignment horizontal="center" vertical="center"/>
    </xf>
    <xf numFmtId="38" fontId="12" fillId="0" borderId="39" xfId="3" applyFont="1" applyFill="1" applyBorder="1" applyAlignment="1">
      <alignment horizontal="center" vertical="center"/>
    </xf>
    <xf numFmtId="38" fontId="12" fillId="0" borderId="60" xfId="3" applyFont="1" applyFill="1" applyBorder="1" applyAlignment="1">
      <alignment horizontal="center" vertical="center"/>
    </xf>
    <xf numFmtId="38" fontId="12" fillId="0" borderId="64" xfId="3" applyFont="1" applyFill="1" applyBorder="1" applyAlignment="1">
      <alignment horizontal="center" vertical="center"/>
    </xf>
    <xf numFmtId="38" fontId="12" fillId="0" borderId="65" xfId="3" applyFont="1" applyFill="1" applyBorder="1" applyAlignment="1">
      <alignment horizontal="center" vertical="center"/>
    </xf>
    <xf numFmtId="38" fontId="12" fillId="2" borderId="23" xfId="3" applyFont="1" applyFill="1" applyBorder="1" applyAlignment="1">
      <alignment vertical="center" wrapText="1"/>
    </xf>
    <xf numFmtId="38" fontId="12" fillId="2" borderId="20" xfId="3" applyFont="1" applyFill="1" applyBorder="1" applyAlignment="1">
      <alignment vertical="center" wrapText="1"/>
    </xf>
    <xf numFmtId="38" fontId="12" fillId="2" borderId="17" xfId="3" applyFont="1" applyFill="1" applyBorder="1" applyAlignment="1">
      <alignment vertical="center" wrapText="1"/>
    </xf>
    <xf numFmtId="38" fontId="12" fillId="0" borderId="0" xfId="3" applyFont="1" applyFill="1" applyAlignment="1">
      <alignment vertical="center"/>
    </xf>
    <xf numFmtId="38" fontId="12" fillId="2" borderId="22" xfId="3" applyFont="1" applyFill="1" applyBorder="1" applyAlignment="1">
      <alignment vertical="center" wrapText="1"/>
    </xf>
    <xf numFmtId="38" fontId="17" fillId="0" borderId="0" xfId="2" applyFont="1" applyAlignment="1">
      <alignment vertical="center" wrapText="1"/>
    </xf>
    <xf numFmtId="38" fontId="17" fillId="0" borderId="0" xfId="2" applyFont="1" applyAlignment="1">
      <alignment vertical="center"/>
    </xf>
    <xf numFmtId="38" fontId="3" fillId="0" borderId="58" xfId="2" applyFont="1" applyBorder="1" applyAlignment="1">
      <alignment vertical="center" wrapText="1"/>
    </xf>
    <xf numFmtId="38" fontId="3" fillId="0" borderId="4" xfId="2" applyFont="1" applyBorder="1" applyAlignment="1">
      <alignment vertical="center" wrapText="1"/>
    </xf>
    <xf numFmtId="38" fontId="4" fillId="0" borderId="0" xfId="2" applyFont="1" applyAlignment="1"/>
    <xf numFmtId="38" fontId="3" fillId="0" borderId="6" xfId="2" applyFont="1" applyBorder="1" applyAlignment="1">
      <alignment vertical="center" wrapText="1"/>
    </xf>
    <xf numFmtId="38" fontId="15" fillId="0" borderId="0" xfId="2" applyFont="1" applyAlignment="1"/>
    <xf numFmtId="38" fontId="15" fillId="0" borderId="0" xfId="2" applyFont="1" applyAlignment="1">
      <alignment horizontal="center"/>
    </xf>
    <xf numFmtId="176" fontId="7" fillId="0" borderId="0" xfId="0" applyNumberFormat="1" applyFont="1" applyFill="1" applyAlignment="1">
      <alignment vertical="center"/>
    </xf>
    <xf numFmtId="176" fontId="8" fillId="0" borderId="0" xfId="7" applyNumberFormat="1" applyFont="1" applyFill="1" applyAlignment="1" applyProtection="1">
      <alignment horizontal="left" vertical="center" wrapText="1"/>
      <protection locked="0"/>
    </xf>
    <xf numFmtId="176" fontId="3" fillId="0" borderId="0" xfId="7" applyNumberFormat="1" applyFont="1" applyFill="1" applyAlignment="1">
      <alignment vertical="center" wrapText="1"/>
    </xf>
    <xf numFmtId="176" fontId="3" fillId="0" borderId="0" xfId="7" applyNumberFormat="1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176" fontId="2" fillId="0" borderId="32" xfId="7" applyNumberFormat="1" applyFont="1" applyFill="1" applyBorder="1" applyAlignment="1">
      <alignment horizontal="center" vertical="center"/>
    </xf>
    <xf numFmtId="176" fontId="2" fillId="0" borderId="66" xfId="0" applyNumberFormat="1" applyFont="1" applyFill="1" applyBorder="1" applyAlignment="1">
      <alignment horizontal="center" vertical="center"/>
    </xf>
    <xf numFmtId="176" fontId="2" fillId="0" borderId="12" xfId="2" applyNumberFormat="1" applyFont="1" applyFill="1" applyBorder="1" applyAlignment="1">
      <alignment horizontal="center" vertical="center"/>
    </xf>
    <xf numFmtId="176" fontId="2" fillId="0" borderId="67" xfId="2" applyNumberFormat="1" applyFont="1" applyFill="1" applyBorder="1" applyAlignment="1">
      <alignment horizontal="center" vertical="center"/>
    </xf>
    <xf numFmtId="176" fontId="2" fillId="0" borderId="58" xfId="7" applyNumberFormat="1" applyFont="1" applyFill="1" applyBorder="1" applyAlignment="1">
      <alignment vertical="center" wrapText="1"/>
    </xf>
    <xf numFmtId="176" fontId="2" fillId="0" borderId="8" xfId="0" applyNumberFormat="1" applyFont="1" applyFill="1" applyBorder="1" applyAlignment="1">
      <alignment vertical="center" wrapText="1"/>
    </xf>
    <xf numFmtId="176" fontId="2" fillId="0" borderId="4" xfId="7" applyNumberFormat="1" applyFont="1" applyFill="1" applyBorder="1" applyAlignment="1">
      <alignment vertical="center" wrapText="1"/>
    </xf>
    <xf numFmtId="176" fontId="2" fillId="0" borderId="9" xfId="0" applyNumberFormat="1" applyFont="1" applyFill="1" applyBorder="1" applyAlignment="1">
      <alignment vertical="center" wrapText="1"/>
    </xf>
    <xf numFmtId="176" fontId="2" fillId="0" borderId="52" xfId="0" applyNumberFormat="1" applyFont="1" applyFill="1" applyBorder="1" applyAlignment="1">
      <alignment vertical="center" wrapText="1"/>
    </xf>
    <xf numFmtId="176" fontId="2" fillId="0" borderId="56" xfId="0" applyNumberFormat="1" applyFont="1" applyFill="1" applyBorder="1" applyAlignment="1">
      <alignment vertical="center" wrapText="1"/>
    </xf>
    <xf numFmtId="176" fontId="2" fillId="0" borderId="68" xfId="0" applyNumberFormat="1" applyFont="1" applyFill="1" applyBorder="1" applyAlignment="1">
      <alignment vertical="center" wrapText="1"/>
    </xf>
    <xf numFmtId="177" fontId="22" fillId="0" borderId="70" xfId="2" applyNumberFormat="1" applyFont="1" applyFill="1" applyBorder="1" applyAlignment="1">
      <alignment horizontal="right" vertical="center"/>
    </xf>
    <xf numFmtId="177" fontId="22" fillId="0" borderId="65" xfId="2" applyNumberFormat="1" applyFont="1" applyFill="1" applyBorder="1" applyAlignment="1">
      <alignment horizontal="right" vertical="center"/>
    </xf>
    <xf numFmtId="177" fontId="22" fillId="0" borderId="14" xfId="2" applyNumberFormat="1" applyFont="1" applyFill="1" applyBorder="1" applyAlignment="1">
      <alignment horizontal="right" vertical="center"/>
    </xf>
    <xf numFmtId="177" fontId="22" fillId="0" borderId="19" xfId="2" applyNumberFormat="1" applyFont="1" applyFill="1" applyBorder="1" applyAlignment="1">
      <alignment horizontal="right" vertical="center"/>
    </xf>
    <xf numFmtId="177" fontId="22" fillId="0" borderId="15" xfId="2" applyNumberFormat="1" applyFont="1" applyFill="1" applyBorder="1" applyAlignment="1">
      <alignment vertical="center"/>
    </xf>
    <xf numFmtId="177" fontId="22" fillId="0" borderId="21" xfId="2" applyNumberFormat="1" applyFont="1" applyFill="1" applyBorder="1" applyAlignment="1">
      <alignment vertical="center"/>
    </xf>
    <xf numFmtId="176" fontId="2" fillId="0" borderId="4" xfId="0" applyNumberFormat="1" applyFont="1" applyFill="1" applyBorder="1" applyAlignment="1">
      <alignment vertical="center" wrapText="1"/>
    </xf>
    <xf numFmtId="176" fontId="2" fillId="0" borderId="9" xfId="7" applyNumberFormat="1" applyFont="1" applyFill="1" applyBorder="1" applyAlignment="1">
      <alignment vertical="center" wrapText="1"/>
    </xf>
    <xf numFmtId="176" fontId="3" fillId="0" borderId="0" xfId="0" applyNumberFormat="1" applyFont="1" applyFill="1" applyAlignment="1">
      <alignment vertical="center"/>
    </xf>
    <xf numFmtId="176" fontId="2" fillId="0" borderId="51" xfId="0" applyNumberFormat="1" applyFont="1" applyFill="1" applyBorder="1" applyAlignment="1">
      <alignment horizontal="left" vertical="center" wrapText="1"/>
    </xf>
    <xf numFmtId="176" fontId="2" fillId="0" borderId="69" xfId="0" applyNumberFormat="1" applyFont="1" applyFill="1" applyBorder="1" applyAlignment="1">
      <alignment horizontal="left" vertical="center" wrapText="1"/>
    </xf>
    <xf numFmtId="176" fontId="2" fillId="0" borderId="17" xfId="0" applyNumberFormat="1" applyFont="1" applyFill="1" applyBorder="1" applyAlignment="1">
      <alignment horizontal="left" vertical="center" wrapText="1"/>
    </xf>
    <xf numFmtId="177" fontId="4" fillId="0" borderId="70" xfId="2" applyNumberFormat="1" applyFont="1" applyFill="1" applyBorder="1" applyAlignment="1">
      <alignment vertical="center"/>
    </xf>
    <xf numFmtId="177" fontId="4" fillId="0" borderId="65" xfId="2" applyNumberFormat="1" applyFont="1" applyFill="1" applyBorder="1" applyAlignment="1">
      <alignment vertical="center"/>
    </xf>
    <xf numFmtId="177" fontId="4" fillId="0" borderId="13" xfId="2" applyNumberFormat="1" applyFont="1" applyFill="1" applyBorder="1" applyAlignment="1">
      <alignment vertical="center"/>
    </xf>
    <xf numFmtId="177" fontId="4" fillId="0" borderId="18" xfId="2" applyNumberFormat="1" applyFont="1" applyFill="1" applyBorder="1" applyAlignment="1">
      <alignment vertical="center"/>
    </xf>
    <xf numFmtId="177" fontId="4" fillId="0" borderId="49" xfId="2" applyNumberFormat="1" applyFont="1" applyFill="1" applyBorder="1" applyAlignment="1">
      <alignment vertical="center"/>
    </xf>
    <xf numFmtId="177" fontId="4" fillId="0" borderId="72" xfId="2" applyNumberFormat="1" applyFont="1" applyFill="1" applyBorder="1" applyAlignment="1">
      <alignment vertical="center"/>
    </xf>
    <xf numFmtId="176" fontId="2" fillId="0" borderId="24" xfId="0" applyNumberFormat="1" applyFont="1" applyFill="1" applyBorder="1" applyAlignment="1">
      <alignment vertical="center" wrapText="1"/>
    </xf>
    <xf numFmtId="176" fontId="2" fillId="0" borderId="69" xfId="0" applyNumberFormat="1" applyFont="1" applyFill="1" applyBorder="1" applyAlignment="1">
      <alignment vertical="center" wrapText="1"/>
    </xf>
    <xf numFmtId="176" fontId="2" fillId="0" borderId="17" xfId="0" applyNumberFormat="1" applyFont="1" applyFill="1" applyBorder="1" applyAlignment="1">
      <alignment vertical="center" wrapText="1"/>
    </xf>
    <xf numFmtId="177" fontId="22" fillId="0" borderId="14" xfId="2" applyNumberFormat="1" applyFont="1" applyFill="1" applyBorder="1" applyAlignment="1">
      <alignment vertical="center"/>
    </xf>
    <xf numFmtId="177" fontId="22" fillId="0" borderId="19" xfId="2" applyNumberFormat="1" applyFont="1" applyFill="1" applyBorder="1" applyAlignment="1">
      <alignment vertical="center"/>
    </xf>
    <xf numFmtId="176" fontId="2" fillId="0" borderId="71" xfId="0" applyNumberFormat="1" applyFont="1" applyFill="1" applyBorder="1" applyAlignment="1">
      <alignment vertical="center" wrapText="1"/>
    </xf>
    <xf numFmtId="177" fontId="22" fillId="0" borderId="13" xfId="2" applyNumberFormat="1" applyFont="1" applyFill="1" applyBorder="1" applyAlignment="1">
      <alignment vertical="center"/>
    </xf>
    <xf numFmtId="177" fontId="22" fillId="0" borderId="18" xfId="2" applyNumberFormat="1" applyFont="1" applyFill="1" applyBorder="1" applyAlignment="1">
      <alignment vertical="center"/>
    </xf>
    <xf numFmtId="176" fontId="2" fillId="0" borderId="6" xfId="7" applyNumberFormat="1" applyFont="1" applyFill="1" applyBorder="1" applyAlignment="1">
      <alignment vertical="center" wrapText="1"/>
    </xf>
    <xf numFmtId="176" fontId="2" fillId="0" borderId="10" xfId="0" applyNumberFormat="1" applyFont="1" applyFill="1" applyBorder="1" applyAlignment="1">
      <alignment vertical="center" wrapText="1"/>
    </xf>
    <xf numFmtId="177" fontId="4" fillId="0" borderId="14" xfId="2" applyNumberFormat="1" applyFont="1" applyFill="1" applyBorder="1" applyAlignment="1">
      <alignment vertical="center"/>
    </xf>
    <xf numFmtId="177" fontId="4" fillId="0" borderId="19" xfId="2" applyNumberFormat="1" applyFont="1" applyFill="1" applyBorder="1" applyAlignment="1">
      <alignment vertical="center"/>
    </xf>
    <xf numFmtId="177" fontId="4" fillId="0" borderId="15" xfId="2" applyNumberFormat="1" applyFont="1" applyFill="1" applyBorder="1" applyAlignment="1">
      <alignment vertical="center"/>
    </xf>
    <xf numFmtId="177" fontId="4" fillId="0" borderId="21" xfId="2" applyNumberFormat="1" applyFont="1" applyFill="1" applyBorder="1" applyAlignment="1">
      <alignment vertical="center"/>
    </xf>
    <xf numFmtId="176" fontId="3" fillId="0" borderId="31" xfId="7" applyNumberFormat="1" applyFont="1" applyFill="1" applyBorder="1" applyAlignment="1">
      <alignment vertical="center" wrapText="1"/>
    </xf>
    <xf numFmtId="176" fontId="3" fillId="0" borderId="31" xfId="0" applyNumberFormat="1" applyFont="1" applyFill="1" applyBorder="1" applyAlignment="1">
      <alignment vertical="center" wrapText="1"/>
    </xf>
    <xf numFmtId="176" fontId="2" fillId="0" borderId="3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18" fillId="0" borderId="52" xfId="2" applyNumberFormat="1" applyFont="1" applyFill="1" applyBorder="1" applyAlignment="1">
      <alignment vertical="center"/>
    </xf>
    <xf numFmtId="176" fontId="19" fillId="0" borderId="55" xfId="0" applyNumberFormat="1" applyFont="1" applyFill="1" applyBorder="1" applyAlignment="1">
      <alignment vertical="center"/>
    </xf>
    <xf numFmtId="176" fontId="2" fillId="0" borderId="13" xfId="2" applyNumberFormat="1" applyFont="1" applyFill="1" applyBorder="1" applyAlignment="1">
      <alignment vertical="center"/>
    </xf>
    <xf numFmtId="176" fontId="1" fillId="0" borderId="25" xfId="0" applyNumberFormat="1" applyFont="1" applyFill="1" applyBorder="1" applyAlignment="1">
      <alignment vertical="center"/>
    </xf>
    <xf numFmtId="176" fontId="2" fillId="0" borderId="14" xfId="2" applyNumberFormat="1" applyFont="1" applyFill="1" applyBorder="1" applyAlignment="1">
      <alignment vertical="center"/>
    </xf>
    <xf numFmtId="176" fontId="1" fillId="0" borderId="26" xfId="0" applyNumberFormat="1" applyFont="1" applyFill="1" applyBorder="1" applyAlignment="1">
      <alignment vertical="center"/>
    </xf>
    <xf numFmtId="176" fontId="2" fillId="0" borderId="26" xfId="2" applyNumberFormat="1" applyFont="1" applyFill="1" applyBorder="1" applyAlignment="1">
      <alignment vertical="center"/>
    </xf>
    <xf numFmtId="176" fontId="2" fillId="0" borderId="14" xfId="2" applyNumberFormat="1" applyFont="1" applyFill="1" applyBorder="1" applyAlignment="1">
      <alignment horizontal="left" vertical="center"/>
    </xf>
    <xf numFmtId="176" fontId="2" fillId="0" borderId="26" xfId="0" applyNumberFormat="1" applyFont="1" applyFill="1" applyBorder="1" applyAlignment="1">
      <alignment horizontal="left" vertical="center"/>
    </xf>
    <xf numFmtId="176" fontId="2" fillId="0" borderId="4" xfId="2" applyNumberFormat="1" applyFont="1" applyFill="1" applyBorder="1" applyAlignment="1">
      <alignment vertical="center"/>
    </xf>
    <xf numFmtId="176" fontId="2" fillId="0" borderId="5" xfId="0" applyNumberFormat="1" applyFont="1" applyFill="1" applyBorder="1" applyAlignment="1">
      <alignment vertical="center"/>
    </xf>
    <xf numFmtId="176" fontId="2" fillId="0" borderId="4" xfId="2" applyNumberFormat="1" applyFont="1" applyFill="1" applyBorder="1" applyAlignment="1">
      <alignment vertical="center" wrapText="1"/>
    </xf>
    <xf numFmtId="176" fontId="2" fillId="0" borderId="5" xfId="0" applyNumberFormat="1" applyFont="1" applyFill="1" applyBorder="1" applyAlignment="1">
      <alignment vertical="center" wrapText="1"/>
    </xf>
    <xf numFmtId="176" fontId="2" fillId="0" borderId="26" xfId="0" applyNumberFormat="1" applyFont="1" applyFill="1" applyBorder="1" applyAlignment="1">
      <alignment vertical="center"/>
    </xf>
    <xf numFmtId="176" fontId="2" fillId="0" borderId="0" xfId="2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4" xfId="0" applyNumberFormat="1" applyFont="1" applyFill="1" applyBorder="1" applyAlignment="1">
      <alignment horizontal="left" vertical="center"/>
    </xf>
    <xf numFmtId="176" fontId="2" fillId="0" borderId="5" xfId="0" applyNumberFormat="1" applyFont="1" applyFill="1" applyBorder="1" applyAlignment="1">
      <alignment horizontal="left" vertical="center"/>
    </xf>
    <xf numFmtId="176" fontId="2" fillId="0" borderId="4" xfId="2" applyNumberFormat="1" applyFont="1" applyFill="1" applyBorder="1" applyAlignment="1">
      <alignment horizontal="left" vertical="center"/>
    </xf>
    <xf numFmtId="176" fontId="2" fillId="0" borderId="6" xfId="2" applyNumberFormat="1" applyFont="1" applyFill="1" applyBorder="1" applyAlignment="1">
      <alignment vertical="center" wrapText="1"/>
    </xf>
    <xf numFmtId="176" fontId="2" fillId="0" borderId="7" xfId="0" applyNumberFormat="1" applyFont="1" applyFill="1" applyBorder="1" applyAlignment="1">
      <alignment vertical="center" wrapText="1"/>
    </xf>
    <xf numFmtId="176" fontId="18" fillId="0" borderId="12" xfId="2" applyNumberFormat="1" applyFont="1" applyFill="1" applyBorder="1" applyAlignment="1">
      <alignment horizontal="left" vertical="center"/>
    </xf>
    <xf numFmtId="176" fontId="18" fillId="0" borderId="16" xfId="2" applyNumberFormat="1" applyFont="1" applyFill="1" applyBorder="1" applyAlignment="1">
      <alignment horizontal="left" vertical="center"/>
    </xf>
    <xf numFmtId="177" fontId="4" fillId="0" borderId="56" xfId="2" applyNumberFormat="1" applyFont="1" applyFill="1" applyBorder="1" applyAlignment="1">
      <alignment vertical="center"/>
    </xf>
    <xf numFmtId="177" fontId="4" fillId="0" borderId="73" xfId="2" applyNumberFormat="1" applyFont="1" applyFill="1" applyBorder="1" applyAlignment="1">
      <alignment vertical="center"/>
    </xf>
    <xf numFmtId="176" fontId="5" fillId="0" borderId="0" xfId="0" applyNumberFormat="1" applyFont="1" applyFill="1" applyAlignment="1">
      <alignment vertical="center"/>
    </xf>
    <xf numFmtId="176" fontId="2" fillId="0" borderId="70" xfId="2" applyNumberFormat="1" applyFont="1" applyFill="1" applyBorder="1" applyAlignment="1">
      <alignment vertical="center"/>
    </xf>
    <xf numFmtId="176" fontId="1" fillId="0" borderId="57" xfId="0" applyNumberFormat="1" applyFont="1" applyFill="1" applyBorder="1" applyAlignment="1">
      <alignment vertical="center"/>
    </xf>
    <xf numFmtId="176" fontId="10" fillId="0" borderId="0" xfId="0" applyNumberFormat="1" applyFont="1" applyFill="1" applyAlignment="1">
      <alignment vertical="center"/>
    </xf>
  </cellXfs>
  <cellStyles count="9">
    <cellStyle name="１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 4" xfId="6"/>
    <cellStyle name="標準_Sheet1" xfId="7"/>
    <cellStyle name="未定義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10</xdr:col>
      <xdr:colOff>171450</xdr:colOff>
      <xdr:row>56</xdr:row>
      <xdr:rowOff>161925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7625"/>
          <a:ext cx="6334125" cy="971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285750</xdr:colOff>
      <xdr:row>42</xdr:row>
      <xdr:rowOff>28575</xdr:rowOff>
    </xdr:from>
    <xdr:to>
      <xdr:col>16</xdr:col>
      <xdr:colOff>400050</xdr:colOff>
      <xdr:row>50</xdr:row>
      <xdr:rowOff>85725</xdr:rowOff>
    </xdr:to>
    <xdr:sp macro="" textlink="">
      <xdr:nvSpPr>
        <xdr:cNvPr id="24580" name="AutoShape 5"/>
        <xdr:cNvSpPr>
          <a:spLocks noChangeAspect="1" noChangeArrowheads="1"/>
        </xdr:cNvSpPr>
      </xdr:nvSpPr>
      <xdr:spPr bwMode="auto">
        <a:xfrm>
          <a:off x="7534275" y="506730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285750</xdr:colOff>
      <xdr:row>42</xdr:row>
      <xdr:rowOff>28575</xdr:rowOff>
    </xdr:from>
    <xdr:to>
      <xdr:col>16</xdr:col>
      <xdr:colOff>400050</xdr:colOff>
      <xdr:row>50</xdr:row>
      <xdr:rowOff>85725</xdr:rowOff>
    </xdr:to>
    <xdr:sp macro="" textlink="">
      <xdr:nvSpPr>
        <xdr:cNvPr id="1289" name="AutoShape 5"/>
        <xdr:cNvSpPr>
          <a:spLocks noChangeAspect="1" noChangeArrowheads="1"/>
        </xdr:cNvSpPr>
      </xdr:nvSpPr>
      <xdr:spPr bwMode="auto">
        <a:xfrm>
          <a:off x="7534275" y="508635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285750</xdr:colOff>
      <xdr:row>42</xdr:row>
      <xdr:rowOff>28575</xdr:rowOff>
    </xdr:from>
    <xdr:to>
      <xdr:col>16</xdr:col>
      <xdr:colOff>400050</xdr:colOff>
      <xdr:row>50</xdr:row>
      <xdr:rowOff>85725</xdr:rowOff>
    </xdr:to>
    <xdr:sp macro="" textlink="">
      <xdr:nvSpPr>
        <xdr:cNvPr id="25604" name="AutoShape 5"/>
        <xdr:cNvSpPr>
          <a:spLocks noChangeAspect="1" noChangeArrowheads="1"/>
        </xdr:cNvSpPr>
      </xdr:nvSpPr>
      <xdr:spPr bwMode="auto">
        <a:xfrm>
          <a:off x="7534275" y="490537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285750</xdr:colOff>
      <xdr:row>42</xdr:row>
      <xdr:rowOff>28575</xdr:rowOff>
    </xdr:from>
    <xdr:to>
      <xdr:col>16</xdr:col>
      <xdr:colOff>400050</xdr:colOff>
      <xdr:row>50</xdr:row>
      <xdr:rowOff>85725</xdr:rowOff>
    </xdr:to>
    <xdr:sp macro="" textlink="">
      <xdr:nvSpPr>
        <xdr:cNvPr id="26628" name="AutoShape 5"/>
        <xdr:cNvSpPr>
          <a:spLocks noChangeAspect="1" noChangeArrowheads="1"/>
        </xdr:cNvSpPr>
      </xdr:nvSpPr>
      <xdr:spPr bwMode="auto">
        <a:xfrm>
          <a:off x="7534275" y="490537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3.2" x14ac:dyDescent="0.2"/>
  <cols>
    <col min="1" max="1" width="3.88671875" customWidth="1"/>
    <col min="11" max="11" width="3.33203125" customWidth="1"/>
  </cols>
  <sheetData/>
  <phoneticPr fontId="2"/>
  <printOptions horizontalCentered="1"/>
  <pageMargins left="0.78740157480314965" right="0.78740157480314965" top="0.78740157480314965" bottom="0.39370078740157483" header="0.55118110236220474" footer="0.19685039370078741"/>
  <pageSetup paperSize="9" firstPageNumber="393" orientation="portrait" useFirstPageNumber="1" r:id="rId1"/>
  <headerFooter scaleWithDoc="0" alignWithMargins="0">
    <oddHeader>&amp;L&amp;"ＭＳ Ｐゴシック,太字"&amp;18 1　島しょ港湾位置図</oddHeader>
    <oddFooter>&amp;C- &amp;P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W126"/>
  <sheetViews>
    <sheetView zoomScaleNormal="100" zoomScaleSheetLayoutView="100" workbookViewId="0">
      <selection activeCell="H66" sqref="H66:I66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111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3178</v>
      </c>
      <c r="E11" s="257">
        <f>SUM(E14,E17,E20,E23,E26,E29)</f>
        <v>3269941</v>
      </c>
      <c r="F11" s="195"/>
      <c r="G11" s="13"/>
      <c r="H11" s="356" t="s">
        <v>10</v>
      </c>
      <c r="I11" s="261">
        <f>SUM(J11:L11)</f>
        <v>360063</v>
      </c>
      <c r="J11" s="371">
        <v>173010</v>
      </c>
      <c r="K11" s="372"/>
      <c r="L11" s="256">
        <v>187053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2263</v>
      </c>
      <c r="E12" s="261">
        <f>SUM(E15,E18,E21,E24,E27,E30)</f>
        <v>3603459</v>
      </c>
      <c r="F12" s="195"/>
      <c r="G12" s="13"/>
      <c r="H12" s="357"/>
      <c r="I12" s="258">
        <f>SUM(J12:L12)</f>
        <v>310690</v>
      </c>
      <c r="J12" s="418">
        <v>156539</v>
      </c>
      <c r="K12" s="419"/>
      <c r="L12" s="259">
        <v>154151</v>
      </c>
      <c r="M12" s="30"/>
    </row>
    <row r="13" spans="1:13" ht="9.6" customHeight="1" x14ac:dyDescent="0.2">
      <c r="A13" s="354"/>
      <c r="B13" s="355"/>
      <c r="C13" s="19"/>
      <c r="D13" s="223">
        <f>SUM(D11-D12)</f>
        <v>915</v>
      </c>
      <c r="E13" s="261">
        <f>SUM(E11-E12)</f>
        <v>-333518</v>
      </c>
      <c r="F13" s="195"/>
      <c r="G13" s="13"/>
      <c r="H13" s="358"/>
      <c r="I13" s="254">
        <f>SUM(J13:L13)</f>
        <v>49373</v>
      </c>
      <c r="J13" s="389">
        <f>SUM(J11-J12)</f>
        <v>16471</v>
      </c>
      <c r="K13" s="390"/>
      <c r="L13" s="254">
        <f>SUM(L11-L12)</f>
        <v>32902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528</v>
      </c>
      <c r="E14" s="261">
        <v>2681092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632</v>
      </c>
      <c r="E15" s="261">
        <v>3221520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-104</v>
      </c>
      <c r="E16" s="261">
        <f>SUM(E14-E15)</f>
        <v>-540428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2638</v>
      </c>
      <c r="E17" s="261">
        <v>585902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1613</v>
      </c>
      <c r="E18" s="261">
        <v>375418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1025</v>
      </c>
      <c r="E19" s="261">
        <f>SUM(E17-E18)</f>
        <v>210484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v>0</v>
      </c>
      <c r="E22" s="261"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1</v>
      </c>
      <c r="E23" s="261">
        <v>189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3</v>
      </c>
      <c r="E24" s="261">
        <v>1491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D23-D24</f>
        <v>-2</v>
      </c>
      <c r="E25" s="261">
        <f>E23-E24</f>
        <v>-1302</v>
      </c>
      <c r="F25" s="195"/>
      <c r="G25" s="13"/>
      <c r="H25" s="377" t="s">
        <v>75</v>
      </c>
      <c r="I25" s="261">
        <f t="shared" ref="I25:I30" si="0">SUM(J25:L25)</f>
        <v>5386</v>
      </c>
      <c r="J25" s="387">
        <v>2693</v>
      </c>
      <c r="K25" s="388"/>
      <c r="L25" s="258">
        <f>J25</f>
        <v>2693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5382</v>
      </c>
      <c r="J26" s="387">
        <v>2691</v>
      </c>
      <c r="K26" s="388"/>
      <c r="L26" s="258">
        <f>J26</f>
        <v>2691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4</v>
      </c>
      <c r="J27" s="387">
        <f>SUM(J25-J26)</f>
        <v>2</v>
      </c>
      <c r="K27" s="388"/>
      <c r="L27" s="258">
        <f>SUM(L25-L26)</f>
        <v>2</v>
      </c>
      <c r="M27" s="30"/>
    </row>
    <row r="28" spans="1:13" ht="9.6" customHeight="1" x14ac:dyDescent="0.2">
      <c r="A28" s="354"/>
      <c r="B28" s="355"/>
      <c r="C28" s="19"/>
      <c r="D28" s="223">
        <v>0</v>
      </c>
      <c r="E28" s="261"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11</v>
      </c>
      <c r="E29" s="261">
        <v>2758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15</v>
      </c>
      <c r="E30" s="261">
        <v>5030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-4</v>
      </c>
      <c r="E31" s="254">
        <f>SUM(E29-E30)</f>
        <v>-2272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33298</v>
      </c>
      <c r="E35" s="186">
        <f>SUM(E36+L81)</f>
        <v>10715</v>
      </c>
      <c r="F35" s="187">
        <f>SUM(F36+M81)</f>
        <v>22583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33298</v>
      </c>
      <c r="E36" s="289">
        <f>SUM(E37+E49+E56+E67+L37+L53+L63+L72+L80)</f>
        <v>10715</v>
      </c>
      <c r="F36" s="187">
        <f>SUM(F37+F49+F56+F67+M37+M53+M63+M72+M80)</f>
        <v>22583</v>
      </c>
      <c r="G36" s="30"/>
      <c r="H36" s="399" t="s">
        <v>44</v>
      </c>
      <c r="I36" s="400"/>
      <c r="J36" s="6">
        <v>265</v>
      </c>
      <c r="K36" s="36">
        <f>SUM(L36,M36)</f>
        <v>3</v>
      </c>
      <c r="L36" s="41">
        <v>3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6574</v>
      </c>
      <c r="E37" s="41">
        <f>SUM(E38:E48)</f>
        <v>1397</v>
      </c>
      <c r="F37" s="42">
        <f>SUM(F38:F48)</f>
        <v>5177</v>
      </c>
      <c r="G37" s="30"/>
      <c r="H37" s="399" t="s">
        <v>45</v>
      </c>
      <c r="I37" s="401"/>
      <c r="J37" s="6"/>
      <c r="K37" s="36">
        <f>SUM(K38:K52)</f>
        <v>747</v>
      </c>
      <c r="L37" s="41">
        <f>SUM(L38:L52)</f>
        <v>1</v>
      </c>
      <c r="M37" s="42">
        <f>SUM(M38:M52)</f>
        <v>746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1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2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43</v>
      </c>
      <c r="E39" s="41">
        <v>0</v>
      </c>
      <c r="F39" s="42">
        <v>43</v>
      </c>
      <c r="G39" s="30"/>
      <c r="H39" s="399" t="s">
        <v>265</v>
      </c>
      <c r="I39" s="401"/>
      <c r="J39" s="6">
        <v>281</v>
      </c>
      <c r="K39" s="36">
        <f t="shared" si="2"/>
        <v>300</v>
      </c>
      <c r="L39" s="41">
        <v>0</v>
      </c>
      <c r="M39" s="42">
        <v>300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1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2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2"/>
        <v>226</v>
      </c>
      <c r="L41" s="41">
        <v>1</v>
      </c>
      <c r="M41" s="42">
        <v>225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2"/>
        <v>0</v>
      </c>
      <c r="L42" s="41">
        <v>0</v>
      </c>
      <c r="M42" s="42">
        <v>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1177</v>
      </c>
      <c r="E43" s="41">
        <v>0</v>
      </c>
      <c r="F43" s="153">
        <v>1177</v>
      </c>
      <c r="G43" s="30"/>
      <c r="H43" s="399" t="s">
        <v>267</v>
      </c>
      <c r="I43" s="401"/>
      <c r="J43" s="6">
        <v>320</v>
      </c>
      <c r="K43" s="36">
        <f t="shared" si="2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2"/>
        <v>20</v>
      </c>
      <c r="L44" s="41">
        <v>0</v>
      </c>
      <c r="M44" s="42">
        <v>20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1019</v>
      </c>
      <c r="E45" s="41">
        <v>989</v>
      </c>
      <c r="F45" s="42">
        <v>30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2"/>
        <v>201</v>
      </c>
      <c r="L46" s="41">
        <v>0</v>
      </c>
      <c r="M46" s="42">
        <v>201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2072</v>
      </c>
      <c r="E47" s="41">
        <v>137</v>
      </c>
      <c r="F47" s="42">
        <v>1935</v>
      </c>
      <c r="G47" s="30"/>
      <c r="H47" s="226" t="s">
        <v>49</v>
      </c>
      <c r="I47" s="227"/>
      <c r="J47" s="6">
        <v>324</v>
      </c>
      <c r="K47" s="36">
        <f t="shared" si="2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2263</v>
      </c>
      <c r="E48" s="41">
        <v>271</v>
      </c>
      <c r="F48" s="42">
        <v>1992</v>
      </c>
      <c r="G48" s="30"/>
      <c r="H48" s="399" t="s">
        <v>269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23" ht="9" customHeight="1" x14ac:dyDescent="0.2">
      <c r="A49" s="399" t="s">
        <v>19</v>
      </c>
      <c r="B49" s="408"/>
      <c r="C49" s="6"/>
      <c r="D49" s="36">
        <f>SUM(D50:D55)</f>
        <v>283</v>
      </c>
      <c r="E49" s="41">
        <f>SUM(E50:E55)</f>
        <v>1</v>
      </c>
      <c r="F49" s="42">
        <f>SUM(F50:F55)</f>
        <v>282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2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2"/>
        <v>0</v>
      </c>
      <c r="L50" s="41">
        <v>0</v>
      </c>
      <c r="M50" s="42">
        <v>0</v>
      </c>
    </row>
    <row r="51" spans="1:23" ht="9" customHeight="1" x14ac:dyDescent="0.2">
      <c r="A51" s="399" t="s">
        <v>21</v>
      </c>
      <c r="B51" s="408"/>
      <c r="C51" s="6">
        <v>92</v>
      </c>
      <c r="D51" s="36">
        <f t="shared" si="1"/>
        <v>275</v>
      </c>
      <c r="E51" s="41">
        <v>0</v>
      </c>
      <c r="F51" s="42">
        <v>275</v>
      </c>
      <c r="G51" s="30"/>
      <c r="H51" s="399" t="s">
        <v>53</v>
      </c>
      <c r="I51" s="400"/>
      <c r="J51" s="6">
        <v>361</v>
      </c>
      <c r="K51" s="36">
        <f t="shared" si="2"/>
        <v>0</v>
      </c>
      <c r="L51" s="41">
        <v>0</v>
      </c>
      <c r="M51" s="42">
        <v>0</v>
      </c>
    </row>
    <row r="52" spans="1:23" s="30" customFormat="1" ht="18" customHeight="1" x14ac:dyDescent="0.2">
      <c r="A52" s="399" t="s">
        <v>22</v>
      </c>
      <c r="B52" s="400"/>
      <c r="C52" s="6">
        <v>101</v>
      </c>
      <c r="D52" s="36">
        <f t="shared" si="1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2"/>
        <v>0</v>
      </c>
      <c r="L52" s="41">
        <v>0</v>
      </c>
      <c r="M52" s="42">
        <v>0</v>
      </c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383</v>
      </c>
      <c r="L53" s="41">
        <f>SUM(L54:L62)</f>
        <v>0</v>
      </c>
      <c r="M53" s="42">
        <f>SUM(M54:M62)</f>
        <v>383</v>
      </c>
    </row>
    <row r="54" spans="1:23" ht="9" customHeight="1" x14ac:dyDescent="0.2">
      <c r="A54" s="404" t="s">
        <v>93</v>
      </c>
      <c r="B54" s="405"/>
      <c r="C54" s="6">
        <v>112</v>
      </c>
      <c r="D54" s="36">
        <f t="shared" si="1"/>
        <v>8</v>
      </c>
      <c r="E54" s="41">
        <v>1</v>
      </c>
      <c r="F54" s="42">
        <v>7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0</v>
      </c>
      <c r="L54" s="41">
        <v>0</v>
      </c>
      <c r="M54" s="42">
        <v>0</v>
      </c>
    </row>
    <row r="55" spans="1:2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23" ht="9" customHeight="1" x14ac:dyDescent="0.2">
      <c r="A56" s="404" t="s">
        <v>25</v>
      </c>
      <c r="B56" s="405"/>
      <c r="C56" s="6"/>
      <c r="D56" s="36">
        <f>SUM(D57:D66)</f>
        <v>7257</v>
      </c>
      <c r="E56" s="41">
        <f>SUM(E57:E66)</f>
        <v>0</v>
      </c>
      <c r="F56" s="42">
        <f>SUM(F57:F66)</f>
        <v>7257</v>
      </c>
      <c r="G56" s="30"/>
      <c r="H56" s="406" t="s">
        <v>91</v>
      </c>
      <c r="I56" s="407"/>
      <c r="J56" s="220">
        <v>401</v>
      </c>
      <c r="K56" s="36">
        <f t="shared" si="3"/>
        <v>0</v>
      </c>
      <c r="L56" s="41">
        <v>0</v>
      </c>
      <c r="M56" s="42">
        <v>0</v>
      </c>
    </row>
    <row r="57" spans="1:2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2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35</v>
      </c>
      <c r="L58" s="41">
        <v>0</v>
      </c>
      <c r="M58" s="42">
        <v>35</v>
      </c>
    </row>
    <row r="59" spans="1:2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348</v>
      </c>
      <c r="L59" s="41">
        <v>0</v>
      </c>
      <c r="M59" s="42">
        <v>348</v>
      </c>
    </row>
    <row r="60" spans="1:23" ht="9" customHeight="1" x14ac:dyDescent="0.2">
      <c r="A60" s="399" t="s">
        <v>84</v>
      </c>
      <c r="B60" s="400"/>
      <c r="C60" s="6">
        <v>161</v>
      </c>
      <c r="D60" s="36">
        <f t="shared" si="1"/>
        <v>7257</v>
      </c>
      <c r="E60" s="41">
        <v>0</v>
      </c>
      <c r="F60" s="42">
        <v>7257</v>
      </c>
      <c r="G60" s="30"/>
      <c r="H60" s="404" t="s">
        <v>58</v>
      </c>
      <c r="I60" s="405"/>
      <c r="J60" s="6">
        <v>423</v>
      </c>
      <c r="K60" s="36">
        <f t="shared" si="3"/>
        <v>0</v>
      </c>
      <c r="L60" s="41">
        <v>0</v>
      </c>
      <c r="M60" s="42">
        <v>0</v>
      </c>
    </row>
    <row r="61" spans="1:23" ht="9" customHeight="1" x14ac:dyDescent="0.2">
      <c r="A61" s="404" t="s">
        <v>28</v>
      </c>
      <c r="B61" s="405"/>
      <c r="C61" s="6">
        <v>162</v>
      </c>
      <c r="D61" s="36">
        <f t="shared" si="1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3"/>
        <v>0</v>
      </c>
      <c r="L61" s="41">
        <v>0</v>
      </c>
      <c r="M61" s="42">
        <v>0</v>
      </c>
    </row>
    <row r="62" spans="1:2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0</v>
      </c>
      <c r="L62" s="41">
        <v>0</v>
      </c>
      <c r="M62" s="42">
        <v>0</v>
      </c>
    </row>
    <row r="63" spans="1:2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1110</v>
      </c>
      <c r="L63" s="41">
        <f>SUM(L64:L71)</f>
        <v>349</v>
      </c>
      <c r="M63" s="42">
        <f>SUM(M64:M71)</f>
        <v>761</v>
      </c>
    </row>
    <row r="64" spans="1:2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4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1967</v>
      </c>
      <c r="E67" s="41">
        <f>SUM(E68:E80,L35:L36)</f>
        <v>569</v>
      </c>
      <c r="F67" s="42">
        <f>SUM(F68:F80,M35:M36)</f>
        <v>1398</v>
      </c>
      <c r="H67" s="399" t="s">
        <v>61</v>
      </c>
      <c r="I67" s="400"/>
      <c r="J67" s="6">
        <v>443</v>
      </c>
      <c r="K67" s="36">
        <f t="shared" si="4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1"/>
        <v>0</v>
      </c>
      <c r="E68" s="41"/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1035</v>
      </c>
      <c r="L68" s="41">
        <v>349</v>
      </c>
      <c r="M68" s="42">
        <v>686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1"/>
        <v>70</v>
      </c>
      <c r="E69" s="41">
        <v>30</v>
      </c>
      <c r="F69" s="42">
        <v>40</v>
      </c>
      <c r="G69" s="30"/>
      <c r="H69" s="399" t="s">
        <v>62</v>
      </c>
      <c r="I69" s="400"/>
      <c r="J69" s="6">
        <v>451</v>
      </c>
      <c r="K69" s="36">
        <f t="shared" si="4"/>
        <v>10</v>
      </c>
      <c r="L69" s="41">
        <v>0</v>
      </c>
      <c r="M69" s="42">
        <v>10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1"/>
        <v>0</v>
      </c>
      <c r="E70" s="41"/>
      <c r="F70" s="42">
        <v>0</v>
      </c>
      <c r="G70" s="30"/>
      <c r="H70" s="406" t="s">
        <v>232</v>
      </c>
      <c r="I70" s="407"/>
      <c r="J70" s="220">
        <v>461</v>
      </c>
      <c r="K70" s="36">
        <f t="shared" si="4"/>
        <v>65</v>
      </c>
      <c r="L70" s="41">
        <v>0</v>
      </c>
      <c r="M70" s="42">
        <v>65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1"/>
        <v>708</v>
      </c>
      <c r="E71" s="41">
        <v>20</v>
      </c>
      <c r="F71" s="42">
        <v>688</v>
      </c>
      <c r="H71" s="404" t="s">
        <v>89</v>
      </c>
      <c r="I71" s="405"/>
      <c r="J71" s="6">
        <v>471</v>
      </c>
      <c r="K71" s="36">
        <f t="shared" si="4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1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14033</v>
      </c>
      <c r="L72" s="41">
        <f>SUM(L73:L79)</f>
        <v>7468</v>
      </c>
      <c r="M72" s="42">
        <f>SUM(M73:M79)</f>
        <v>6565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1"/>
        <v>566</v>
      </c>
      <c r="E73" s="41">
        <v>258</v>
      </c>
      <c r="F73" s="42">
        <v>308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0</v>
      </c>
      <c r="L73" s="41">
        <v>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1"/>
        <v>299</v>
      </c>
      <c r="E74" s="41">
        <v>67</v>
      </c>
      <c r="F74" s="42">
        <v>232</v>
      </c>
      <c r="G74" s="30"/>
      <c r="H74" s="411" t="s">
        <v>92</v>
      </c>
      <c r="I74" s="412"/>
      <c r="J74" s="24">
        <v>491</v>
      </c>
      <c r="K74" s="36">
        <f t="shared" si="5"/>
        <v>43</v>
      </c>
      <c r="L74" s="41">
        <v>30</v>
      </c>
      <c r="M74" s="42">
        <v>13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1"/>
        <v>270</v>
      </c>
      <c r="E75" s="41">
        <v>171</v>
      </c>
      <c r="F75" s="42">
        <v>99</v>
      </c>
      <c r="G75" s="30"/>
      <c r="H75" s="406" t="s">
        <v>64</v>
      </c>
      <c r="I75" s="407"/>
      <c r="J75" s="220">
        <v>501</v>
      </c>
      <c r="K75" s="36">
        <f t="shared" si="5"/>
        <v>70</v>
      </c>
      <c r="L75" s="41">
        <v>0</v>
      </c>
      <c r="M75" s="42">
        <v>70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1"/>
        <v>0</v>
      </c>
      <c r="E76" s="41"/>
      <c r="F76" s="42"/>
      <c r="G76" s="30"/>
      <c r="H76" s="413" t="s">
        <v>78</v>
      </c>
      <c r="I76" s="412"/>
      <c r="J76" s="24">
        <v>511</v>
      </c>
      <c r="K76" s="36">
        <f t="shared" si="5"/>
        <v>145</v>
      </c>
      <c r="L76" s="41">
        <v>89</v>
      </c>
      <c r="M76" s="42">
        <v>56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1"/>
        <v>0</v>
      </c>
      <c r="E77" s="41"/>
      <c r="F77" s="42"/>
      <c r="G77" s="30"/>
      <c r="H77" s="404" t="s">
        <v>65</v>
      </c>
      <c r="I77" s="405"/>
      <c r="J77" s="6">
        <v>512</v>
      </c>
      <c r="K77" s="36">
        <f t="shared" si="5"/>
        <v>86</v>
      </c>
      <c r="L77" s="41">
        <v>60</v>
      </c>
      <c r="M77" s="42">
        <v>26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1"/>
        <v>51</v>
      </c>
      <c r="E78" s="41">
        <v>20</v>
      </c>
      <c r="F78" s="42">
        <v>31</v>
      </c>
      <c r="G78" s="30"/>
      <c r="H78" s="399" t="s">
        <v>66</v>
      </c>
      <c r="I78" s="400"/>
      <c r="J78" s="6">
        <v>521</v>
      </c>
      <c r="K78" s="36">
        <f t="shared" si="5"/>
        <v>444</v>
      </c>
      <c r="L78" s="41">
        <v>369</v>
      </c>
      <c r="M78" s="42">
        <v>75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1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5"/>
        <v>13245</v>
      </c>
      <c r="L79" s="41">
        <v>6920</v>
      </c>
      <c r="M79" s="42">
        <v>6325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1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944</v>
      </c>
      <c r="L80" s="290">
        <v>930</v>
      </c>
      <c r="M80" s="40">
        <v>14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21" customHeight="1" x14ac:dyDescent="0.2">
      <c r="D97" s="9"/>
      <c r="E97" s="9"/>
      <c r="F97" s="9"/>
    </row>
    <row r="98" spans="4:6" ht="15.6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20.25" customHeight="1" x14ac:dyDescent="0.2">
      <c r="D116" s="9"/>
      <c r="E116" s="9"/>
      <c r="F116" s="9"/>
    </row>
    <row r="117" spans="4:6" ht="15.6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</sheetData>
  <mergeCells count="112">
    <mergeCell ref="A51:B51"/>
    <mergeCell ref="A63:B63"/>
    <mergeCell ref="A65:B65"/>
    <mergeCell ref="H78:I78"/>
    <mergeCell ref="H71:I71"/>
    <mergeCell ref="H62:I62"/>
    <mergeCell ref="A38:B38"/>
    <mergeCell ref="A35:B35"/>
    <mergeCell ref="J23:K23"/>
    <mergeCell ref="A23:B25"/>
    <mergeCell ref="A33:E33"/>
    <mergeCell ref="A34:B34"/>
    <mergeCell ref="A37:B37"/>
    <mergeCell ref="A29:B31"/>
    <mergeCell ref="H36:I36"/>
    <mergeCell ref="H37:I37"/>
    <mergeCell ref="H35:I35"/>
    <mergeCell ref="H28:H30"/>
    <mergeCell ref="J28:K28"/>
    <mergeCell ref="H25:H27"/>
    <mergeCell ref="J27:K27"/>
    <mergeCell ref="A60:B60"/>
    <mergeCell ref="H53:I53"/>
    <mergeCell ref="H52:I52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14:A19"/>
    <mergeCell ref="B14:B16"/>
    <mergeCell ref="A20:B22"/>
    <mergeCell ref="H38:I38"/>
    <mergeCell ref="C10:D10"/>
    <mergeCell ref="H11:H13"/>
    <mergeCell ref="H20:K20"/>
    <mergeCell ref="J13:K13"/>
    <mergeCell ref="J11:K11"/>
    <mergeCell ref="H22:H24"/>
    <mergeCell ref="J29:K29"/>
    <mergeCell ref="J30:K30"/>
    <mergeCell ref="J22:K22"/>
    <mergeCell ref="J25:K25"/>
    <mergeCell ref="H34:I34"/>
    <mergeCell ref="A47:B47"/>
    <mergeCell ref="A48:B48"/>
    <mergeCell ref="A50:B50"/>
    <mergeCell ref="J21:K21"/>
    <mergeCell ref="J10:K10"/>
    <mergeCell ref="J12:K12"/>
    <mergeCell ref="H6:J6"/>
    <mergeCell ref="A44:B44"/>
    <mergeCell ref="A26:B28"/>
    <mergeCell ref="J26:K26"/>
    <mergeCell ref="J24:K24"/>
    <mergeCell ref="H39:I39"/>
    <mergeCell ref="H42:I42"/>
    <mergeCell ref="A41:B41"/>
    <mergeCell ref="A45:B45"/>
    <mergeCell ref="A46:B46"/>
    <mergeCell ref="H40:I40"/>
    <mergeCell ref="A49:B49"/>
    <mergeCell ref="A54:B54"/>
    <mergeCell ref="H70:I70"/>
    <mergeCell ref="H74:I74"/>
    <mergeCell ref="H69:I69"/>
    <mergeCell ref="A72:B72"/>
    <mergeCell ref="A69:B69"/>
    <mergeCell ref="A70:B70"/>
    <mergeCell ref="A68:B68"/>
    <mergeCell ref="A61:B61"/>
    <mergeCell ref="H51:I51"/>
    <mergeCell ref="H66:I66"/>
    <mergeCell ref="H44:I44"/>
    <mergeCell ref="H48:I48"/>
    <mergeCell ref="H54:I54"/>
    <mergeCell ref="A59:B59"/>
    <mergeCell ref="H81:I81"/>
    <mergeCell ref="H72:I72"/>
    <mergeCell ref="H67:I67"/>
    <mergeCell ref="A71:B71"/>
    <mergeCell ref="A74:B74"/>
    <mergeCell ref="A78:B78"/>
    <mergeCell ref="H77:I77"/>
    <mergeCell ref="H76:I76"/>
    <mergeCell ref="H65:I65"/>
    <mergeCell ref="H64:I64"/>
    <mergeCell ref="A52:B52"/>
    <mergeCell ref="A62:B62"/>
    <mergeCell ref="H61:I61"/>
    <mergeCell ref="H59:I59"/>
    <mergeCell ref="H58:I58"/>
    <mergeCell ref="H60:I60"/>
    <mergeCell ref="A80:B80"/>
    <mergeCell ref="A64:B64"/>
    <mergeCell ref="A79:B79"/>
    <mergeCell ref="H68:I68"/>
    <mergeCell ref="H79:I79"/>
    <mergeCell ref="A58:B58"/>
    <mergeCell ref="A57:B57"/>
    <mergeCell ref="A56:B56"/>
    <mergeCell ref="H57:I57"/>
    <mergeCell ref="H56:I56"/>
    <mergeCell ref="A55:B55"/>
    <mergeCell ref="H63:I63"/>
    <mergeCell ref="H75:I75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402" orientation="portrait" useFirstPageNumber="1" horizontalDpi="300" verticalDpi="300" r:id="rId1"/>
  <headerFooter scaleWithDoc="0" alignWithMargins="0"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27"/>
  <sheetViews>
    <sheetView zoomScaleNormal="100" zoomScaleSheetLayoutView="100" workbookViewId="0">
      <selection activeCell="H66" sqref="H66:I66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112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397</v>
      </c>
      <c r="E11" s="257">
        <f>SUM(E14,E17,E20,E23,E26,E29)</f>
        <v>121260</v>
      </c>
      <c r="F11" s="195"/>
      <c r="G11" s="13"/>
      <c r="H11" s="356" t="s">
        <v>10</v>
      </c>
      <c r="I11" s="261">
        <f>SUM(J11:L11)</f>
        <v>0</v>
      </c>
      <c r="J11" s="371">
        <v>0</v>
      </c>
      <c r="K11" s="372"/>
      <c r="L11" s="256">
        <v>0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464</v>
      </c>
      <c r="E12" s="261">
        <f>SUM(E15,E18,E21,E24,E27,E30)</f>
        <v>143383</v>
      </c>
      <c r="F12" s="195"/>
      <c r="G12" s="13"/>
      <c r="H12" s="357"/>
      <c r="I12" s="258">
        <f>SUM(J12:L12)</f>
        <v>0</v>
      </c>
      <c r="J12" s="418">
        <v>0</v>
      </c>
      <c r="K12" s="419"/>
      <c r="L12" s="259">
        <v>0</v>
      </c>
      <c r="M12" s="30"/>
    </row>
    <row r="13" spans="1:13" ht="9.6" customHeight="1" x14ac:dyDescent="0.2">
      <c r="A13" s="354"/>
      <c r="B13" s="355"/>
      <c r="C13" s="19"/>
      <c r="D13" s="223">
        <f>SUM(D11-D12)</f>
        <v>-67</v>
      </c>
      <c r="E13" s="261">
        <f>SUM(E11-E12)</f>
        <v>-22123</v>
      </c>
      <c r="F13" s="195"/>
      <c r="G13" s="13"/>
      <c r="H13" s="358"/>
      <c r="I13" s="254">
        <f>SUM(J13:L13)</f>
        <v>0</v>
      </c>
      <c r="J13" s="389">
        <f>SUM(J11-J12)</f>
        <v>0</v>
      </c>
      <c r="K13" s="390"/>
      <c r="L13" s="254">
        <f>SUM(L11-L12)</f>
        <v>0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0</v>
      </c>
      <c r="E14" s="261">
        <v>0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5</v>
      </c>
      <c r="E15" s="261">
        <v>2981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-5</v>
      </c>
      <c r="E16" s="261">
        <f>SUM(E14-E15)</f>
        <v>-2981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285</v>
      </c>
      <c r="E17" s="261">
        <v>97120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321</v>
      </c>
      <c r="E18" s="261">
        <v>109076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-36</v>
      </c>
      <c r="E19" s="261">
        <f>SUM(E17-E18)</f>
        <v>-11956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v>0</v>
      </c>
      <c r="E22" s="261"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110</v>
      </c>
      <c r="E23" s="261">
        <v>23800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137</v>
      </c>
      <c r="E24" s="261">
        <v>31156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D23-D24</f>
        <v>-27</v>
      </c>
      <c r="E25" s="261">
        <f>E23-E24</f>
        <v>-7356</v>
      </c>
      <c r="F25" s="195"/>
      <c r="G25" s="13"/>
      <c r="H25" s="377" t="s">
        <v>75</v>
      </c>
      <c r="I25" s="261">
        <f t="shared" ref="I25:I30" si="0">SUM(J25:L25)</f>
        <v>834</v>
      </c>
      <c r="J25" s="387">
        <v>417</v>
      </c>
      <c r="K25" s="388"/>
      <c r="L25" s="258">
        <f>J25</f>
        <v>417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534</v>
      </c>
      <c r="J26" s="387">
        <v>267</v>
      </c>
      <c r="K26" s="388"/>
      <c r="L26" s="258">
        <f>J26</f>
        <v>267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300</v>
      </c>
      <c r="J27" s="387">
        <f>SUM(J25-J26)</f>
        <v>150</v>
      </c>
      <c r="K27" s="388"/>
      <c r="L27" s="258">
        <f>SUM(L25-L26)</f>
        <v>150</v>
      </c>
      <c r="M27" s="30"/>
    </row>
    <row r="28" spans="1:13" ht="9.6" customHeight="1" x14ac:dyDescent="0.2">
      <c r="A28" s="354"/>
      <c r="B28" s="355"/>
      <c r="C28" s="19"/>
      <c r="D28" s="223">
        <v>0</v>
      </c>
      <c r="E28" s="261"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2</v>
      </c>
      <c r="E29" s="261">
        <v>340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1</v>
      </c>
      <c r="E30" s="261">
        <v>170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1</v>
      </c>
      <c r="E31" s="254">
        <f>SUM(E29-E30)</f>
        <v>170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32090</v>
      </c>
      <c r="E35" s="186">
        <f>SUM(E36+L81)</f>
        <v>4514</v>
      </c>
      <c r="F35" s="187">
        <f>SUM(F36+M81)</f>
        <v>27576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32090</v>
      </c>
      <c r="E36" s="289">
        <f>SUM(E37+E49+E56+E67+L37+L53+L63+L72+L80)</f>
        <v>4514</v>
      </c>
      <c r="F36" s="187">
        <f>SUM(F37+F49+F56+F67+M37+M53+M63+M72+M80)</f>
        <v>27576</v>
      </c>
      <c r="G36" s="30"/>
      <c r="H36" s="399" t="s">
        <v>44</v>
      </c>
      <c r="I36" s="400"/>
      <c r="J36" s="6">
        <v>265</v>
      </c>
      <c r="K36" s="36">
        <f>SUM(L36,M36)</f>
        <v>37</v>
      </c>
      <c r="L36" s="41">
        <v>37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143</v>
      </c>
      <c r="E37" s="41">
        <f>SUM(E38:E48)</f>
        <v>47</v>
      </c>
      <c r="F37" s="42">
        <f>SUM(F38:F48)</f>
        <v>96</v>
      </c>
      <c r="G37" s="30"/>
      <c r="H37" s="399" t="s">
        <v>45</v>
      </c>
      <c r="I37" s="401"/>
      <c r="J37" s="6"/>
      <c r="K37" s="36">
        <f>SUM(K38:K52)</f>
        <v>6795</v>
      </c>
      <c r="L37" s="41">
        <f>SUM(L38:L52)</f>
        <v>0</v>
      </c>
      <c r="M37" s="42">
        <f>SUM(M38:M52)</f>
        <v>6795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1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2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6</v>
      </c>
      <c r="E39" s="41">
        <v>0</v>
      </c>
      <c r="F39" s="42">
        <v>6</v>
      </c>
      <c r="G39" s="30"/>
      <c r="H39" s="399" t="s">
        <v>265</v>
      </c>
      <c r="I39" s="401"/>
      <c r="J39" s="6">
        <v>281</v>
      </c>
      <c r="K39" s="36">
        <f t="shared" si="2"/>
        <v>4152</v>
      </c>
      <c r="L39" s="41">
        <v>0</v>
      </c>
      <c r="M39" s="42">
        <v>4152</v>
      </c>
    </row>
    <row r="40" spans="1:13" ht="9" customHeight="1" x14ac:dyDescent="0.2">
      <c r="A40" s="228" t="s">
        <v>273</v>
      </c>
      <c r="B40" s="227"/>
      <c r="C40" s="6">
        <v>22</v>
      </c>
      <c r="D40" s="36">
        <f t="shared" si="1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2"/>
        <v>12</v>
      </c>
      <c r="L40" s="41">
        <v>0</v>
      </c>
      <c r="M40" s="42">
        <v>12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2"/>
        <v>2005</v>
      </c>
      <c r="L41" s="41">
        <v>0</v>
      </c>
      <c r="M41" s="42">
        <v>2005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2"/>
        <v>0</v>
      </c>
      <c r="L42" s="41">
        <v>0</v>
      </c>
      <c r="M42" s="42">
        <v>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0</v>
      </c>
      <c r="E43" s="152">
        <v>0</v>
      </c>
      <c r="F43" s="153">
        <v>0</v>
      </c>
      <c r="G43" s="30"/>
      <c r="H43" s="399" t="s">
        <v>267</v>
      </c>
      <c r="I43" s="401"/>
      <c r="J43" s="6">
        <v>320</v>
      </c>
      <c r="K43" s="36">
        <f t="shared" si="2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2"/>
        <v>10</v>
      </c>
      <c r="L44" s="41">
        <v>0</v>
      </c>
      <c r="M44" s="42">
        <v>10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0</v>
      </c>
      <c r="E45" s="41">
        <v>0</v>
      </c>
      <c r="F45" s="42">
        <v>0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2"/>
        <v>581</v>
      </c>
      <c r="L46" s="41">
        <v>0</v>
      </c>
      <c r="M46" s="42">
        <v>581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27</v>
      </c>
      <c r="E47" s="41">
        <v>0</v>
      </c>
      <c r="F47" s="42">
        <v>27</v>
      </c>
      <c r="G47" s="30"/>
      <c r="H47" s="226" t="s">
        <v>49</v>
      </c>
      <c r="I47" s="227"/>
      <c r="J47" s="6">
        <v>324</v>
      </c>
      <c r="K47" s="36">
        <f t="shared" si="2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110</v>
      </c>
      <c r="E48" s="41">
        <v>47</v>
      </c>
      <c r="F48" s="42">
        <v>63</v>
      </c>
      <c r="G48" s="30"/>
      <c r="H48" s="399" t="s">
        <v>274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108</v>
      </c>
      <c r="E49" s="41">
        <f>SUM(E50:E55)</f>
        <v>0</v>
      </c>
      <c r="F49" s="42">
        <f>SUM(F50:F55)</f>
        <v>108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/>
      <c r="G50" s="30"/>
      <c r="H50" s="399" t="s">
        <v>52</v>
      </c>
      <c r="I50" s="400"/>
      <c r="J50" s="6">
        <v>351</v>
      </c>
      <c r="K50" s="36">
        <f t="shared" si="2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1"/>
        <v>108</v>
      </c>
      <c r="E51" s="41">
        <v>0</v>
      </c>
      <c r="F51" s="42">
        <v>108</v>
      </c>
      <c r="G51" s="30"/>
      <c r="H51" s="399" t="s">
        <v>53</v>
      </c>
      <c r="I51" s="400"/>
      <c r="J51" s="6">
        <v>361</v>
      </c>
      <c r="K51" s="36">
        <f t="shared" si="2"/>
        <v>0</v>
      </c>
      <c r="L51" s="41">
        <v>0</v>
      </c>
      <c r="M51" s="42">
        <v>0</v>
      </c>
    </row>
    <row r="52" spans="1:13" ht="18" customHeight="1" x14ac:dyDescent="0.2">
      <c r="A52" s="399" t="s">
        <v>22</v>
      </c>
      <c r="B52" s="400"/>
      <c r="C52" s="6">
        <v>101</v>
      </c>
      <c r="D52" s="36">
        <f t="shared" si="1"/>
        <v>0</v>
      </c>
      <c r="E52" s="41">
        <v>0</v>
      </c>
      <c r="F52" s="42">
        <v>0</v>
      </c>
      <c r="G52" s="30"/>
      <c r="H52" s="406" t="s">
        <v>101</v>
      </c>
      <c r="I52" s="407"/>
      <c r="J52" s="220">
        <v>371</v>
      </c>
      <c r="K52" s="36">
        <f t="shared" si="2"/>
        <v>35</v>
      </c>
      <c r="L52" s="41">
        <v>0</v>
      </c>
      <c r="M52" s="42">
        <v>35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133</v>
      </c>
      <c r="L53" s="41">
        <f>SUM(L54:L62)</f>
        <v>0</v>
      </c>
      <c r="M53" s="42">
        <f>SUM(M54:M62)</f>
        <v>133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1"/>
        <v>0</v>
      </c>
      <c r="E54" s="41">
        <v>0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16962</v>
      </c>
      <c r="E56" s="41">
        <f>SUM(E57:E66)</f>
        <v>330</v>
      </c>
      <c r="F56" s="42">
        <f>SUM(F57:F66)</f>
        <v>16632</v>
      </c>
      <c r="G56" s="30"/>
      <c r="H56" s="406" t="s">
        <v>91</v>
      </c>
      <c r="I56" s="407"/>
      <c r="J56" s="220">
        <v>401</v>
      </c>
      <c r="K56" s="36">
        <f t="shared" si="3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3</v>
      </c>
      <c r="L58" s="41">
        <v>0</v>
      </c>
      <c r="M58" s="42">
        <v>3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130</v>
      </c>
      <c r="L59" s="41">
        <v>0</v>
      </c>
      <c r="M59" s="42">
        <v>130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1"/>
        <v>16632</v>
      </c>
      <c r="E60" s="41">
        <v>0</v>
      </c>
      <c r="F60" s="42">
        <v>16632</v>
      </c>
      <c r="G60" s="30"/>
      <c r="H60" s="404" t="s">
        <v>58</v>
      </c>
      <c r="I60" s="405"/>
      <c r="J60" s="6">
        <v>423</v>
      </c>
      <c r="K60" s="36">
        <f t="shared" si="3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1"/>
        <v>330</v>
      </c>
      <c r="E61" s="41">
        <v>330</v>
      </c>
      <c r="F61" s="42">
        <v>0</v>
      </c>
      <c r="G61" s="30"/>
      <c r="H61" s="404" t="s">
        <v>275</v>
      </c>
      <c r="I61" s="405"/>
      <c r="J61" s="6">
        <v>424</v>
      </c>
      <c r="K61" s="36">
        <f t="shared" si="3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594</v>
      </c>
      <c r="L63" s="41">
        <f>SUM(L64:L71)</f>
        <v>23</v>
      </c>
      <c r="M63" s="42">
        <f>SUM(M64:M71)</f>
        <v>571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4"/>
        <v>0</v>
      </c>
      <c r="L66" s="41">
        <v>0</v>
      </c>
      <c r="M66" s="42">
        <v>0</v>
      </c>
    </row>
    <row r="67" spans="1:13" ht="9" customHeight="1" x14ac:dyDescent="0.2">
      <c r="A67" s="226" t="s">
        <v>103</v>
      </c>
      <c r="B67" s="227"/>
      <c r="C67" s="6"/>
      <c r="D67" s="36">
        <f>SUM(D68:D80,K35:K36)</f>
        <v>3899</v>
      </c>
      <c r="E67" s="41">
        <f>SUM(E68:E80,L35:L36)</f>
        <v>1011</v>
      </c>
      <c r="F67" s="42">
        <f>SUM(F68:F80,M35:M36)</f>
        <v>2888</v>
      </c>
      <c r="G67" s="30"/>
      <c r="H67" s="399" t="s">
        <v>61</v>
      </c>
      <c r="I67" s="400"/>
      <c r="J67" s="6">
        <v>443</v>
      </c>
      <c r="K67" s="36">
        <f t="shared" si="4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1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124</v>
      </c>
      <c r="L68" s="41">
        <v>3</v>
      </c>
      <c r="M68" s="42">
        <v>121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1"/>
        <v>1470</v>
      </c>
      <c r="E69" s="41">
        <v>130</v>
      </c>
      <c r="F69" s="42">
        <v>1340</v>
      </c>
      <c r="G69" s="30"/>
      <c r="H69" s="399" t="s">
        <v>62</v>
      </c>
      <c r="I69" s="400"/>
      <c r="J69" s="6">
        <v>451</v>
      </c>
      <c r="K69" s="36">
        <f t="shared" si="4"/>
        <v>60</v>
      </c>
      <c r="L69" s="41">
        <v>20</v>
      </c>
      <c r="M69" s="42">
        <v>40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1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4"/>
        <v>410</v>
      </c>
      <c r="L70" s="41">
        <v>0</v>
      </c>
      <c r="M70" s="42">
        <v>410</v>
      </c>
    </row>
    <row r="71" spans="1:13" ht="9" customHeight="1" x14ac:dyDescent="0.2">
      <c r="A71" s="399" t="s">
        <v>36</v>
      </c>
      <c r="B71" s="400"/>
      <c r="C71" s="6">
        <v>241</v>
      </c>
      <c r="D71" s="36">
        <f t="shared" si="1"/>
        <v>916</v>
      </c>
      <c r="E71" s="41">
        <v>265</v>
      </c>
      <c r="F71" s="42">
        <v>651</v>
      </c>
      <c r="G71" s="30"/>
      <c r="H71" s="404" t="s">
        <v>89</v>
      </c>
      <c r="I71" s="405"/>
      <c r="J71" s="6">
        <v>471</v>
      </c>
      <c r="K71" s="36">
        <f t="shared" si="4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1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3357</v>
      </c>
      <c r="L72" s="41">
        <f>SUM(L73:L79)</f>
        <v>3077</v>
      </c>
      <c r="M72" s="42">
        <f>SUM(M73:M79)</f>
        <v>280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1"/>
        <v>248</v>
      </c>
      <c r="E73" s="41">
        <v>92</v>
      </c>
      <c r="F73" s="42">
        <v>156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24</v>
      </c>
      <c r="L73" s="41">
        <v>24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1"/>
        <v>9</v>
      </c>
      <c r="E74" s="41">
        <v>7</v>
      </c>
      <c r="F74" s="42">
        <v>2</v>
      </c>
      <c r="G74" s="30"/>
      <c r="H74" s="411" t="s">
        <v>92</v>
      </c>
      <c r="I74" s="412"/>
      <c r="J74" s="24">
        <v>491</v>
      </c>
      <c r="K74" s="36">
        <f t="shared" si="5"/>
        <v>282</v>
      </c>
      <c r="L74" s="41">
        <v>270</v>
      </c>
      <c r="M74" s="42">
        <v>12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1"/>
        <v>22</v>
      </c>
      <c r="E75" s="41">
        <v>17</v>
      </c>
      <c r="F75" s="42">
        <v>5</v>
      </c>
      <c r="G75" s="30"/>
      <c r="H75" s="406" t="s">
        <v>64</v>
      </c>
      <c r="I75" s="407"/>
      <c r="J75" s="220">
        <v>501</v>
      </c>
      <c r="K75" s="36">
        <f t="shared" si="5"/>
        <v>60</v>
      </c>
      <c r="L75" s="41">
        <v>0</v>
      </c>
      <c r="M75" s="42">
        <v>60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1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5"/>
        <v>1383</v>
      </c>
      <c r="L76" s="41">
        <v>1359</v>
      </c>
      <c r="M76" s="42">
        <v>24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1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5"/>
        <v>563</v>
      </c>
      <c r="L77" s="41">
        <v>539</v>
      </c>
      <c r="M77" s="42">
        <v>24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1"/>
        <v>1197</v>
      </c>
      <c r="E78" s="41">
        <v>463</v>
      </c>
      <c r="F78" s="42">
        <v>734</v>
      </c>
      <c r="G78" s="30"/>
      <c r="H78" s="399" t="s">
        <v>66</v>
      </c>
      <c r="I78" s="400"/>
      <c r="J78" s="6">
        <v>521</v>
      </c>
      <c r="K78" s="36">
        <f t="shared" si="5"/>
        <v>877</v>
      </c>
      <c r="L78" s="41">
        <v>820</v>
      </c>
      <c r="M78" s="42">
        <v>57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1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5"/>
        <v>168</v>
      </c>
      <c r="L79" s="41">
        <v>65</v>
      </c>
      <c r="M79" s="42">
        <v>103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1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99</v>
      </c>
      <c r="L80" s="290">
        <v>26</v>
      </c>
      <c r="M80" s="40">
        <v>73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J27:K27"/>
    <mergeCell ref="J28:K28"/>
    <mergeCell ref="J22:K22"/>
    <mergeCell ref="J23:K23"/>
    <mergeCell ref="J10:K10"/>
    <mergeCell ref="H11:H13"/>
    <mergeCell ref="H22:H24"/>
    <mergeCell ref="J24:K24"/>
    <mergeCell ref="J11:K11"/>
    <mergeCell ref="J25:K25"/>
    <mergeCell ref="J12:K12"/>
    <mergeCell ref="A1:G1"/>
    <mergeCell ref="H41:I41"/>
    <mergeCell ref="H39:I39"/>
    <mergeCell ref="H40:I40"/>
    <mergeCell ref="A38:B38"/>
    <mergeCell ref="A14:A19"/>
    <mergeCell ref="A29:B31"/>
    <mergeCell ref="A26:B28"/>
    <mergeCell ref="B14:B16"/>
    <mergeCell ref="B17:B19"/>
    <mergeCell ref="A41:B41"/>
    <mergeCell ref="H20:K20"/>
    <mergeCell ref="J13:K13"/>
    <mergeCell ref="A11:B13"/>
    <mergeCell ref="A20:B22"/>
    <mergeCell ref="H25:H27"/>
    <mergeCell ref="H28:H30"/>
    <mergeCell ref="A3:E3"/>
    <mergeCell ref="A6:D6"/>
    <mergeCell ref="A10:B10"/>
    <mergeCell ref="C10:D10"/>
    <mergeCell ref="J29:K29"/>
    <mergeCell ref="J26:K26"/>
    <mergeCell ref="J30:K30"/>
    <mergeCell ref="H6:J6"/>
    <mergeCell ref="J21:K21"/>
    <mergeCell ref="H50:I50"/>
    <mergeCell ref="A69:B69"/>
    <mergeCell ref="A56:B56"/>
    <mergeCell ref="H64:I64"/>
    <mergeCell ref="H59:I59"/>
    <mergeCell ref="A60:B60"/>
    <mergeCell ref="H69:I69"/>
    <mergeCell ref="H52:I52"/>
    <mergeCell ref="H53:I53"/>
    <mergeCell ref="A57:B57"/>
    <mergeCell ref="H65:I65"/>
    <mergeCell ref="A64:B64"/>
    <mergeCell ref="H54:I54"/>
    <mergeCell ref="A23:B25"/>
    <mergeCell ref="A35:B35"/>
    <mergeCell ref="A33:E33"/>
    <mergeCell ref="A50:B50"/>
    <mergeCell ref="A39:B39"/>
    <mergeCell ref="A68:B68"/>
    <mergeCell ref="A34:B34"/>
    <mergeCell ref="A58:B58"/>
    <mergeCell ref="A59:B59"/>
    <mergeCell ref="H68:I68"/>
    <mergeCell ref="A49:B49"/>
    <mergeCell ref="H44:I44"/>
    <mergeCell ref="H48:I48"/>
    <mergeCell ref="H43:I43"/>
    <mergeCell ref="H38:I38"/>
    <mergeCell ref="H42:I42"/>
    <mergeCell ref="H36:I36"/>
    <mergeCell ref="H35:I35"/>
    <mergeCell ref="H37:I37"/>
    <mergeCell ref="H67:I67"/>
    <mergeCell ref="H66:I66"/>
    <mergeCell ref="H60:I60"/>
    <mergeCell ref="H61:I61"/>
    <mergeCell ref="A65:B65"/>
    <mergeCell ref="A47:B47"/>
    <mergeCell ref="H62:I62"/>
    <mergeCell ref="A63:B63"/>
    <mergeCell ref="H58:I58"/>
    <mergeCell ref="H63:I63"/>
    <mergeCell ref="A52:B52"/>
    <mergeCell ref="H56:I56"/>
    <mergeCell ref="A61:B61"/>
    <mergeCell ref="A62:B62"/>
    <mergeCell ref="H57:I57"/>
    <mergeCell ref="H34:I34"/>
    <mergeCell ref="A44:B44"/>
    <mergeCell ref="A54:B54"/>
    <mergeCell ref="A55:B55"/>
    <mergeCell ref="A51:B51"/>
    <mergeCell ref="A48:B48"/>
    <mergeCell ref="A46:B46"/>
    <mergeCell ref="A45:B45"/>
    <mergeCell ref="A37:B37"/>
    <mergeCell ref="H51:I51"/>
    <mergeCell ref="H79:I79"/>
    <mergeCell ref="H81:I81"/>
    <mergeCell ref="H73:I73"/>
    <mergeCell ref="H71:I71"/>
    <mergeCell ref="H70:I70"/>
    <mergeCell ref="H74:I74"/>
    <mergeCell ref="H72:I72"/>
    <mergeCell ref="H76:I76"/>
    <mergeCell ref="A70:B70"/>
    <mergeCell ref="A72:B72"/>
    <mergeCell ref="H75:I75"/>
    <mergeCell ref="A80:B80"/>
    <mergeCell ref="A74:B74"/>
    <mergeCell ref="A78:B78"/>
    <mergeCell ref="A79:B79"/>
    <mergeCell ref="H77:I77"/>
    <mergeCell ref="H78:I78"/>
    <mergeCell ref="A71:B71"/>
  </mergeCells>
  <phoneticPr fontId="2"/>
  <pageMargins left="0.78740157480314965" right="0.78740157480314965" top="0.39370078740157483" bottom="0.39370078740157483" header="0.51181102362204722" footer="0.19685039370078741"/>
  <pageSetup paperSize="9" firstPageNumber="403" orientation="portrait" useFirstPageNumber="1" horizontalDpi="300" verticalDpi="300" r:id="rId1"/>
  <headerFooter scaleWithDoc="0" alignWithMargins="0">
    <oddFooter>&amp;C-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127"/>
  <sheetViews>
    <sheetView zoomScaleNormal="100" zoomScaleSheetLayoutView="145" workbookViewId="0">
      <selection activeCell="H66" sqref="H66:I66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113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1221</v>
      </c>
      <c r="E11" s="257">
        <f>SUM(E14,E17,E20,E23,E26,E29)</f>
        <v>2456865</v>
      </c>
      <c r="F11" s="195"/>
      <c r="G11" s="13"/>
      <c r="H11" s="356" t="s">
        <v>10</v>
      </c>
      <c r="I11" s="261">
        <f>SUM(J11:L11)</f>
        <v>10767</v>
      </c>
      <c r="J11" s="371">
        <v>5084</v>
      </c>
      <c r="K11" s="372"/>
      <c r="L11" s="256">
        <v>5683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1323</v>
      </c>
      <c r="E12" s="261">
        <f>SUM(E15,E18,E21,E24,E27,E30)</f>
        <v>2501981</v>
      </c>
      <c r="F12" s="195"/>
      <c r="G12" s="13"/>
      <c r="H12" s="357"/>
      <c r="I12" s="258">
        <f>SUM(J12:L12)</f>
        <v>15023</v>
      </c>
      <c r="J12" s="418">
        <v>7634</v>
      </c>
      <c r="K12" s="419"/>
      <c r="L12" s="259">
        <v>7389</v>
      </c>
      <c r="M12" s="30"/>
    </row>
    <row r="13" spans="1:13" ht="9.6" customHeight="1" x14ac:dyDescent="0.2">
      <c r="A13" s="354"/>
      <c r="B13" s="355"/>
      <c r="C13" s="19"/>
      <c r="D13" s="223">
        <f>SUM(D11-D12)</f>
        <v>-102</v>
      </c>
      <c r="E13" s="261">
        <f>SUM(E11-E12)</f>
        <v>-45116</v>
      </c>
      <c r="F13" s="195"/>
      <c r="G13" s="13"/>
      <c r="H13" s="358"/>
      <c r="I13" s="254">
        <f>SUM(J13:L13)</f>
        <v>-4256</v>
      </c>
      <c r="J13" s="389">
        <f>SUM(J11-J12)</f>
        <v>-2550</v>
      </c>
      <c r="K13" s="390"/>
      <c r="L13" s="254">
        <f>SUM(L11-L12)</f>
        <v>-1706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448</v>
      </c>
      <c r="E14" s="261">
        <v>2206715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445</v>
      </c>
      <c r="E15" s="261">
        <v>2212954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3</v>
      </c>
      <c r="E16" s="261">
        <f>SUM(E14-E15)</f>
        <v>-6239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771</v>
      </c>
      <c r="E17" s="261">
        <v>249748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878</v>
      </c>
      <c r="E18" s="261">
        <v>289027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-107</v>
      </c>
      <c r="E19" s="261">
        <f>SUM(E17-E18)</f>
        <v>-39279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v>0</v>
      </c>
      <c r="E22" s="261"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D23-D24</f>
        <v>0</v>
      </c>
      <c r="E25" s="261">
        <f>E23-E24</f>
        <v>0</v>
      </c>
      <c r="F25" s="195"/>
      <c r="G25" s="13"/>
      <c r="H25" s="377" t="s">
        <v>75</v>
      </c>
      <c r="I25" s="261">
        <f t="shared" ref="I25:I30" si="0">SUM(J25:L25)</f>
        <v>1198</v>
      </c>
      <c r="J25" s="387">
        <v>599</v>
      </c>
      <c r="K25" s="388"/>
      <c r="L25" s="258">
        <f>J25</f>
        <v>599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1298</v>
      </c>
      <c r="J26" s="387">
        <v>649</v>
      </c>
      <c r="K26" s="388"/>
      <c r="L26" s="258">
        <f>J26</f>
        <v>649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-100</v>
      </c>
      <c r="J27" s="387">
        <f>SUM(J25-J26)</f>
        <v>-50</v>
      </c>
      <c r="K27" s="388"/>
      <c r="L27" s="258">
        <f>SUM(L25-L26)</f>
        <v>-50</v>
      </c>
      <c r="M27" s="30"/>
    </row>
    <row r="28" spans="1:13" ht="9.6" customHeight="1" x14ac:dyDescent="0.2">
      <c r="A28" s="354"/>
      <c r="B28" s="355"/>
      <c r="C28" s="19"/>
      <c r="D28" s="223">
        <v>0</v>
      </c>
      <c r="E28" s="261"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2</v>
      </c>
      <c r="E29" s="261">
        <v>402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0</v>
      </c>
      <c r="E30" s="261">
        <v>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2</v>
      </c>
      <c r="E31" s="254">
        <f>SUM(E29-E30)</f>
        <v>402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75224</v>
      </c>
      <c r="E35" s="186">
        <f>SUM(E36+L81)</f>
        <v>4974</v>
      </c>
      <c r="F35" s="187">
        <f>SUM(F36+M81)</f>
        <v>70250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75224</v>
      </c>
      <c r="E36" s="289">
        <f>SUM(E37+E49+E56+E67+L37+L53+L63+L72+L80)</f>
        <v>4974</v>
      </c>
      <c r="F36" s="187">
        <f>SUM(F37+F49+F56+F67+M37+M53+M63+M72+M80)</f>
        <v>70250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757</v>
      </c>
      <c r="E37" s="41">
        <f>SUM(E38:E48)</f>
        <v>190</v>
      </c>
      <c r="F37" s="42">
        <f>SUM(F38:F48)</f>
        <v>567</v>
      </c>
      <c r="G37" s="30"/>
      <c r="H37" s="399" t="s">
        <v>45</v>
      </c>
      <c r="I37" s="401"/>
      <c r="J37" s="6"/>
      <c r="K37" s="36">
        <f>SUM(K38:K52)</f>
        <v>3243</v>
      </c>
      <c r="L37" s="41">
        <f>SUM(L38:L52)</f>
        <v>508</v>
      </c>
      <c r="M37" s="42">
        <f>SUM(M38:M52)</f>
        <v>2735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1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2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3</v>
      </c>
      <c r="E39" s="41">
        <v>0</v>
      </c>
      <c r="F39" s="42">
        <v>3</v>
      </c>
      <c r="G39" s="30"/>
      <c r="H39" s="399" t="s">
        <v>265</v>
      </c>
      <c r="I39" s="401"/>
      <c r="J39" s="6">
        <v>281</v>
      </c>
      <c r="K39" s="36">
        <f t="shared" si="2"/>
        <v>1596</v>
      </c>
      <c r="L39" s="41">
        <v>0</v>
      </c>
      <c r="M39" s="42">
        <v>1596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1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2"/>
        <v>3</v>
      </c>
      <c r="L40" s="41">
        <v>0</v>
      </c>
      <c r="M40" s="42">
        <v>3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2</v>
      </c>
      <c r="E41" s="41">
        <v>0</v>
      </c>
      <c r="F41" s="42">
        <v>2</v>
      </c>
      <c r="G41" s="30"/>
      <c r="H41" s="399" t="s">
        <v>227</v>
      </c>
      <c r="I41" s="401"/>
      <c r="J41" s="6">
        <v>301</v>
      </c>
      <c r="K41" s="36">
        <f t="shared" si="2"/>
        <v>561</v>
      </c>
      <c r="L41" s="41">
        <v>508</v>
      </c>
      <c r="M41" s="42">
        <v>53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2"/>
        <v>756</v>
      </c>
      <c r="L42" s="41">
        <v>0</v>
      </c>
      <c r="M42" s="42">
        <v>756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212</v>
      </c>
      <c r="E43" s="152">
        <v>0</v>
      </c>
      <c r="F43" s="153">
        <v>212</v>
      </c>
      <c r="G43" s="30"/>
      <c r="H43" s="399" t="s">
        <v>267</v>
      </c>
      <c r="I43" s="401"/>
      <c r="J43" s="6">
        <v>320</v>
      </c>
      <c r="K43" s="36">
        <f t="shared" si="2"/>
        <v>96</v>
      </c>
      <c r="L43" s="41">
        <v>0</v>
      </c>
      <c r="M43" s="42">
        <v>96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2"/>
        <v>180</v>
      </c>
      <c r="L44" s="41">
        <v>0</v>
      </c>
      <c r="M44" s="42">
        <v>180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5</v>
      </c>
      <c r="E45" s="41">
        <v>5</v>
      </c>
      <c r="F45" s="42">
        <v>0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2"/>
        <v>51</v>
      </c>
      <c r="L46" s="41">
        <v>0</v>
      </c>
      <c r="M46" s="42">
        <v>51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198</v>
      </c>
      <c r="E47" s="41">
        <v>23</v>
      </c>
      <c r="F47" s="42">
        <v>175</v>
      </c>
      <c r="G47" s="30"/>
      <c r="H47" s="226" t="s">
        <v>49</v>
      </c>
      <c r="I47" s="227"/>
      <c r="J47" s="6">
        <v>324</v>
      </c>
      <c r="K47" s="36">
        <f t="shared" si="2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337</v>
      </c>
      <c r="E48" s="41">
        <v>162</v>
      </c>
      <c r="F48" s="42">
        <v>175</v>
      </c>
      <c r="G48" s="30"/>
      <c r="H48" s="399" t="s">
        <v>269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198</v>
      </c>
      <c r="E49" s="41">
        <f>SUM(E50:E55)</f>
        <v>0</v>
      </c>
      <c r="F49" s="42">
        <f>SUM(F50:F55)</f>
        <v>198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2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1"/>
        <v>198</v>
      </c>
      <c r="E51" s="41">
        <v>0</v>
      </c>
      <c r="F51" s="42">
        <v>198</v>
      </c>
      <c r="G51" s="30"/>
      <c r="H51" s="399" t="s">
        <v>53</v>
      </c>
      <c r="I51" s="400"/>
      <c r="J51" s="6">
        <v>361</v>
      </c>
      <c r="K51" s="36">
        <f t="shared" si="2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1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2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262</v>
      </c>
      <c r="L53" s="41">
        <f>SUM(L54:L62)</f>
        <v>0</v>
      </c>
      <c r="M53" s="42">
        <f>SUM(M54:M62)</f>
        <v>262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1"/>
        <v>0</v>
      </c>
      <c r="E54" s="41">
        <v>0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62338</v>
      </c>
      <c r="E56" s="41">
        <f>SUM(E57:E66)</f>
        <v>0</v>
      </c>
      <c r="F56" s="42">
        <f>SUM(F57:F66)</f>
        <v>62338</v>
      </c>
      <c r="G56" s="30"/>
      <c r="H56" s="406" t="s">
        <v>91</v>
      </c>
      <c r="I56" s="407"/>
      <c r="J56" s="220">
        <v>401</v>
      </c>
      <c r="K56" s="36">
        <f t="shared" si="3"/>
        <v>2</v>
      </c>
      <c r="L56" s="41">
        <v>0</v>
      </c>
      <c r="M56" s="42">
        <v>2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115</v>
      </c>
      <c r="L58" s="41">
        <v>0</v>
      </c>
      <c r="M58" s="42">
        <v>115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145</v>
      </c>
      <c r="L59" s="41">
        <v>0</v>
      </c>
      <c r="M59" s="42">
        <v>145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1"/>
        <v>15006</v>
      </c>
      <c r="E60" s="41">
        <v>0</v>
      </c>
      <c r="F60" s="42">
        <v>15006</v>
      </c>
      <c r="G60" s="30"/>
      <c r="H60" s="404" t="s">
        <v>58</v>
      </c>
      <c r="I60" s="405"/>
      <c r="J60" s="6">
        <v>423</v>
      </c>
      <c r="K60" s="36">
        <f t="shared" si="3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1"/>
        <v>47332</v>
      </c>
      <c r="E61" s="41">
        <v>0</v>
      </c>
      <c r="F61" s="42">
        <v>47332</v>
      </c>
      <c r="G61" s="30"/>
      <c r="H61" s="404" t="s">
        <v>270</v>
      </c>
      <c r="I61" s="405"/>
      <c r="J61" s="6">
        <v>424</v>
      </c>
      <c r="K61" s="36">
        <f t="shared" si="3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517</v>
      </c>
      <c r="L63" s="41">
        <f>SUM(L64:L71)</f>
        <v>206</v>
      </c>
      <c r="M63" s="42">
        <f>SUM(M64:M71)</f>
        <v>311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4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3664</v>
      </c>
      <c r="E67" s="41">
        <f>SUM(E68:E80,L35:L36)</f>
        <v>1369</v>
      </c>
      <c r="F67" s="42">
        <f>SUM(F68:F80,M35:M36)</f>
        <v>2295</v>
      </c>
      <c r="H67" s="399" t="s">
        <v>61</v>
      </c>
      <c r="I67" s="400"/>
      <c r="J67" s="6">
        <v>443</v>
      </c>
      <c r="K67" s="36">
        <f t="shared" si="4"/>
        <v>9</v>
      </c>
      <c r="L67" s="41">
        <v>0</v>
      </c>
      <c r="M67" s="42">
        <v>9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1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446</v>
      </c>
      <c r="L68" s="41">
        <v>206</v>
      </c>
      <c r="M68" s="42">
        <v>240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1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4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1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4"/>
        <v>58</v>
      </c>
      <c r="L70" s="41">
        <v>0</v>
      </c>
      <c r="M70" s="42">
        <v>58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1"/>
        <v>1612</v>
      </c>
      <c r="E71" s="41">
        <v>461</v>
      </c>
      <c r="F71" s="42">
        <v>1151</v>
      </c>
      <c r="H71" s="404" t="s">
        <v>89</v>
      </c>
      <c r="I71" s="405"/>
      <c r="J71" s="6">
        <v>471</v>
      </c>
      <c r="K71" s="36">
        <f t="shared" si="4"/>
        <v>4</v>
      </c>
      <c r="L71" s="41">
        <v>0</v>
      </c>
      <c r="M71" s="42">
        <v>4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1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4016</v>
      </c>
      <c r="L72" s="41">
        <f>SUM(L73:L79)</f>
        <v>2689</v>
      </c>
      <c r="M72" s="42">
        <f>SUM(M73:M79)</f>
        <v>1327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1"/>
        <v>750</v>
      </c>
      <c r="E73" s="41">
        <v>214</v>
      </c>
      <c r="F73" s="42">
        <v>536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260</v>
      </c>
      <c r="L73" s="41">
        <v>260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1"/>
        <v>1274</v>
      </c>
      <c r="E74" s="41">
        <v>682</v>
      </c>
      <c r="F74" s="42">
        <v>592</v>
      </c>
      <c r="G74" s="30"/>
      <c r="H74" s="411" t="s">
        <v>92</v>
      </c>
      <c r="I74" s="412"/>
      <c r="J74" s="24">
        <v>491</v>
      </c>
      <c r="K74" s="36">
        <f t="shared" si="5"/>
        <v>390</v>
      </c>
      <c r="L74" s="41">
        <v>390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1"/>
        <v>7</v>
      </c>
      <c r="E75" s="41">
        <v>3</v>
      </c>
      <c r="F75" s="42">
        <v>4</v>
      </c>
      <c r="G75" s="30"/>
      <c r="H75" s="406" t="s">
        <v>64</v>
      </c>
      <c r="I75" s="407"/>
      <c r="J75" s="220">
        <v>501</v>
      </c>
      <c r="K75" s="36">
        <f t="shared" si="5"/>
        <v>4</v>
      </c>
      <c r="L75" s="41">
        <v>0</v>
      </c>
      <c r="M75" s="42">
        <v>4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1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5"/>
        <v>635</v>
      </c>
      <c r="L76" s="41">
        <v>623</v>
      </c>
      <c r="M76" s="42">
        <v>12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1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5"/>
        <v>953</v>
      </c>
      <c r="L77" s="41">
        <v>953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1"/>
        <v>12</v>
      </c>
      <c r="E78" s="41">
        <v>5</v>
      </c>
      <c r="F78" s="42">
        <v>7</v>
      </c>
      <c r="G78" s="30"/>
      <c r="H78" s="399" t="s">
        <v>66</v>
      </c>
      <c r="I78" s="400"/>
      <c r="J78" s="6">
        <v>521</v>
      </c>
      <c r="K78" s="36">
        <f t="shared" si="5"/>
        <v>480</v>
      </c>
      <c r="L78" s="41">
        <v>316</v>
      </c>
      <c r="M78" s="42">
        <v>164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1"/>
        <v>9</v>
      </c>
      <c r="E79" s="41">
        <v>4</v>
      </c>
      <c r="F79" s="42">
        <v>5</v>
      </c>
      <c r="G79" s="30"/>
      <c r="H79" s="399" t="s">
        <v>67</v>
      </c>
      <c r="I79" s="400"/>
      <c r="J79" s="6">
        <v>531</v>
      </c>
      <c r="K79" s="36">
        <f t="shared" si="5"/>
        <v>1294</v>
      </c>
      <c r="L79" s="41">
        <v>147</v>
      </c>
      <c r="M79" s="42">
        <v>1147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1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229</v>
      </c>
      <c r="L80" s="290">
        <v>12</v>
      </c>
      <c r="M80" s="40">
        <v>217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</row>
    <row r="83" spans="1:13" ht="15.6" customHeight="1" x14ac:dyDescent="0.2">
      <c r="D83" s="9"/>
      <c r="E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51:B51"/>
    <mergeCell ref="A63:B63"/>
    <mergeCell ref="A65:B65"/>
    <mergeCell ref="H78:I78"/>
    <mergeCell ref="H71:I71"/>
    <mergeCell ref="H62:I62"/>
    <mergeCell ref="A38:B38"/>
    <mergeCell ref="A35:B35"/>
    <mergeCell ref="J23:K23"/>
    <mergeCell ref="A23:B25"/>
    <mergeCell ref="A33:E33"/>
    <mergeCell ref="A34:B34"/>
    <mergeCell ref="A37:B37"/>
    <mergeCell ref="A29:B31"/>
    <mergeCell ref="H36:I36"/>
    <mergeCell ref="H37:I37"/>
    <mergeCell ref="H35:I35"/>
    <mergeCell ref="H28:H30"/>
    <mergeCell ref="J28:K28"/>
    <mergeCell ref="H25:H27"/>
    <mergeCell ref="J27:K27"/>
    <mergeCell ref="A60:B60"/>
    <mergeCell ref="H53:I53"/>
    <mergeCell ref="H52:I52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14:A19"/>
    <mergeCell ref="B14:B16"/>
    <mergeCell ref="A20:B22"/>
    <mergeCell ref="H38:I38"/>
    <mergeCell ref="C10:D10"/>
    <mergeCell ref="H11:H13"/>
    <mergeCell ref="H20:K20"/>
    <mergeCell ref="J13:K13"/>
    <mergeCell ref="J11:K11"/>
    <mergeCell ref="H22:H24"/>
    <mergeCell ref="J29:K29"/>
    <mergeCell ref="J30:K30"/>
    <mergeCell ref="J22:K22"/>
    <mergeCell ref="J25:K25"/>
    <mergeCell ref="H34:I34"/>
    <mergeCell ref="A47:B47"/>
    <mergeCell ref="A48:B48"/>
    <mergeCell ref="A50:B50"/>
    <mergeCell ref="J21:K21"/>
    <mergeCell ref="J10:K10"/>
    <mergeCell ref="J12:K12"/>
    <mergeCell ref="H6:J6"/>
    <mergeCell ref="A44:B44"/>
    <mergeCell ref="A26:B28"/>
    <mergeCell ref="J26:K26"/>
    <mergeCell ref="J24:K24"/>
    <mergeCell ref="H39:I39"/>
    <mergeCell ref="H42:I42"/>
    <mergeCell ref="A41:B41"/>
    <mergeCell ref="A45:B45"/>
    <mergeCell ref="A46:B46"/>
    <mergeCell ref="H40:I40"/>
    <mergeCell ref="A49:B49"/>
    <mergeCell ref="A54:B54"/>
    <mergeCell ref="H70:I70"/>
    <mergeCell ref="H74:I74"/>
    <mergeCell ref="H69:I69"/>
    <mergeCell ref="A72:B72"/>
    <mergeCell ref="A69:B69"/>
    <mergeCell ref="A70:B70"/>
    <mergeCell ref="A68:B68"/>
    <mergeCell ref="A61:B61"/>
    <mergeCell ref="H51:I51"/>
    <mergeCell ref="H66:I66"/>
    <mergeCell ref="H44:I44"/>
    <mergeCell ref="H48:I48"/>
    <mergeCell ref="H54:I54"/>
    <mergeCell ref="A59:B59"/>
    <mergeCell ref="H81:I81"/>
    <mergeCell ref="H72:I72"/>
    <mergeCell ref="H67:I67"/>
    <mergeCell ref="A71:B71"/>
    <mergeCell ref="A74:B74"/>
    <mergeCell ref="A78:B78"/>
    <mergeCell ref="H77:I77"/>
    <mergeCell ref="H76:I76"/>
    <mergeCell ref="H65:I65"/>
    <mergeCell ref="H64:I64"/>
    <mergeCell ref="A52:B52"/>
    <mergeCell ref="A62:B62"/>
    <mergeCell ref="H61:I61"/>
    <mergeCell ref="H59:I59"/>
    <mergeCell ref="H58:I58"/>
    <mergeCell ref="H60:I60"/>
    <mergeCell ref="A80:B80"/>
    <mergeCell ref="A64:B64"/>
    <mergeCell ref="A79:B79"/>
    <mergeCell ref="H68:I68"/>
    <mergeCell ref="H79:I79"/>
    <mergeCell ref="A58:B58"/>
    <mergeCell ref="A57:B57"/>
    <mergeCell ref="A56:B56"/>
    <mergeCell ref="H57:I57"/>
    <mergeCell ref="H56:I56"/>
    <mergeCell ref="A55:B55"/>
    <mergeCell ref="H63:I63"/>
    <mergeCell ref="H75:I75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404" orientation="portrait" useFirstPageNumber="1" horizontalDpi="300" verticalDpi="300" r:id="rId1"/>
  <headerFooter scaleWithDoc="0" alignWithMargins="0"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9"/>
  <sheetViews>
    <sheetView zoomScaleNormal="100" zoomScaleSheetLayoutView="100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75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114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s="30" customFormat="1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v>1449</v>
      </c>
      <c r="E11" s="257">
        <v>2879678</v>
      </c>
      <c r="F11" s="195"/>
      <c r="G11" s="13"/>
      <c r="H11" s="356" t="s">
        <v>10</v>
      </c>
      <c r="I11" s="261">
        <f>SUM(J11:L11)</f>
        <v>51751</v>
      </c>
      <c r="J11" s="371">
        <v>24113</v>
      </c>
      <c r="K11" s="372"/>
      <c r="L11" s="256">
        <v>27638</v>
      </c>
      <c r="M11" s="30"/>
    </row>
    <row r="12" spans="1:13" ht="9.6" customHeight="1" x14ac:dyDescent="0.2">
      <c r="A12" s="354"/>
      <c r="B12" s="355"/>
      <c r="C12" s="19"/>
      <c r="D12" s="222">
        <v>1540</v>
      </c>
      <c r="E12" s="261">
        <v>2814465</v>
      </c>
      <c r="F12" s="195"/>
      <c r="G12" s="13"/>
      <c r="H12" s="357"/>
      <c r="I12" s="258">
        <f>SUM(J12:L12)</f>
        <v>56881</v>
      </c>
      <c r="J12" s="418">
        <v>26601</v>
      </c>
      <c r="K12" s="419"/>
      <c r="L12" s="259">
        <v>30280</v>
      </c>
      <c r="M12" s="30"/>
    </row>
    <row r="13" spans="1:13" ht="9.6" customHeight="1" x14ac:dyDescent="0.2">
      <c r="A13" s="354"/>
      <c r="B13" s="355"/>
      <c r="C13" s="19"/>
      <c r="D13" s="223">
        <v>-91</v>
      </c>
      <c r="E13" s="261">
        <v>65213</v>
      </c>
      <c r="F13" s="195"/>
      <c r="G13" s="13"/>
      <c r="H13" s="358"/>
      <c r="I13" s="254">
        <f>SUM(J13:L13)</f>
        <v>-5130</v>
      </c>
      <c r="J13" s="389">
        <f>SUM(J11-J12)</f>
        <v>-2488</v>
      </c>
      <c r="K13" s="390"/>
      <c r="L13" s="254">
        <f>SUM(L11-L12)</f>
        <v>-2642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526</v>
      </c>
      <c r="E14" s="261">
        <v>2509002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510</v>
      </c>
      <c r="E15" s="261">
        <v>2456791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v>16</v>
      </c>
      <c r="E16" s="261">
        <v>52211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674</v>
      </c>
      <c r="E17" s="261">
        <v>206145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775</v>
      </c>
      <c r="E18" s="261">
        <v>233999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v>-101</v>
      </c>
      <c r="E19" s="261">
        <v>-27854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249</v>
      </c>
      <c r="E20" s="261">
        <v>164531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255</v>
      </c>
      <c r="E21" s="261">
        <v>123675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v>-6</v>
      </c>
      <c r="E22" s="261">
        <v>40856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D23-D24</f>
        <v>0</v>
      </c>
      <c r="E25" s="261">
        <f>E23-E24</f>
        <v>0</v>
      </c>
      <c r="F25" s="195"/>
      <c r="G25" s="13"/>
      <c r="H25" s="377" t="s">
        <v>75</v>
      </c>
      <c r="I25" s="261">
        <f t="shared" ref="I25:I30" si="0">SUM(J25:L25)</f>
        <v>4614</v>
      </c>
      <c r="J25" s="387">
        <v>2307</v>
      </c>
      <c r="K25" s="388"/>
      <c r="L25" s="258">
        <f>J25</f>
        <v>2307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4590</v>
      </c>
      <c r="J26" s="387">
        <v>2295</v>
      </c>
      <c r="K26" s="388"/>
      <c r="L26" s="258">
        <f>J26</f>
        <v>2295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24</v>
      </c>
      <c r="J27" s="387">
        <f>SUM(J25-J26)</f>
        <v>12</v>
      </c>
      <c r="K27" s="388"/>
      <c r="L27" s="258">
        <f>SUM(L25-L26)</f>
        <v>12</v>
      </c>
      <c r="M27" s="30"/>
    </row>
    <row r="28" spans="1:13" ht="9.6" customHeight="1" x14ac:dyDescent="0.2">
      <c r="A28" s="354"/>
      <c r="B28" s="355"/>
      <c r="C28" s="19"/>
      <c r="D28" s="223">
        <v>0</v>
      </c>
      <c r="E28" s="261"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0</v>
      </c>
      <c r="E29" s="261">
        <v>0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0</v>
      </c>
      <c r="E30" s="261">
        <v>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0</v>
      </c>
      <c r="E31" s="254">
        <f>SUM(E29-E30)</f>
        <v>0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78201</v>
      </c>
      <c r="E35" s="186">
        <f>SUM(E36+L81)</f>
        <v>9225</v>
      </c>
      <c r="F35" s="187">
        <f>SUM(F36+M81)</f>
        <v>68976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74576</v>
      </c>
      <c r="E36" s="289">
        <f>SUM(E37+E49+E56+E67+L37+L53+L63+L72+L80)</f>
        <v>7370</v>
      </c>
      <c r="F36" s="187">
        <f>SUM(F37+F49+F56+F67+M37+M53+M63+M72+M80)</f>
        <v>67206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3740</v>
      </c>
      <c r="E37" s="41">
        <f>SUM(E38:E48)</f>
        <v>575</v>
      </c>
      <c r="F37" s="42">
        <f>SUM(F38:F48)</f>
        <v>3165</v>
      </c>
      <c r="G37" s="30"/>
      <c r="H37" s="399" t="s">
        <v>45</v>
      </c>
      <c r="I37" s="401"/>
      <c r="J37" s="6"/>
      <c r="K37" s="36">
        <f>SUM(K38:K52)</f>
        <v>5704</v>
      </c>
      <c r="L37" s="41">
        <f>SUM(L38:L52)</f>
        <v>441</v>
      </c>
      <c r="M37" s="42">
        <f>SUM(M38:M52)</f>
        <v>5263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1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2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23</v>
      </c>
      <c r="E39" s="41">
        <v>0</v>
      </c>
      <c r="F39" s="42">
        <v>23</v>
      </c>
      <c r="G39" s="30"/>
      <c r="H39" s="399" t="s">
        <v>265</v>
      </c>
      <c r="I39" s="401"/>
      <c r="J39" s="6">
        <v>281</v>
      </c>
      <c r="K39" s="36">
        <f t="shared" si="2"/>
        <v>3755</v>
      </c>
      <c r="L39" s="41">
        <v>441</v>
      </c>
      <c r="M39" s="42">
        <v>3314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1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2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2"/>
        <v>459</v>
      </c>
      <c r="L41" s="41">
        <v>0</v>
      </c>
      <c r="M41" s="42">
        <v>459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2"/>
        <v>0</v>
      </c>
      <c r="L42" s="41">
        <v>0</v>
      </c>
      <c r="M42" s="42">
        <v>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643</v>
      </c>
      <c r="E43" s="152">
        <v>0</v>
      </c>
      <c r="F43" s="153">
        <v>643</v>
      </c>
      <c r="G43" s="30"/>
      <c r="H43" s="399" t="s">
        <v>267</v>
      </c>
      <c r="I43" s="401"/>
      <c r="J43" s="6">
        <v>320</v>
      </c>
      <c r="K43" s="36">
        <f t="shared" si="2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2"/>
        <v>1253</v>
      </c>
      <c r="L44" s="41">
        <v>0</v>
      </c>
      <c r="M44" s="42">
        <v>1253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166</v>
      </c>
      <c r="E45" s="41">
        <v>42</v>
      </c>
      <c r="F45" s="42">
        <v>124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2"/>
        <v>237</v>
      </c>
      <c r="L46" s="41">
        <v>0</v>
      </c>
      <c r="M46" s="42">
        <v>237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1269</v>
      </c>
      <c r="E47" s="41">
        <v>92</v>
      </c>
      <c r="F47" s="42">
        <v>1177</v>
      </c>
      <c r="G47" s="30"/>
      <c r="H47" s="226" t="s">
        <v>49</v>
      </c>
      <c r="I47" s="227"/>
      <c r="J47" s="6">
        <v>324</v>
      </c>
      <c r="K47" s="36">
        <f t="shared" si="2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1639</v>
      </c>
      <c r="E48" s="41">
        <v>441</v>
      </c>
      <c r="F48" s="42">
        <v>1198</v>
      </c>
      <c r="G48" s="30"/>
      <c r="H48" s="399" t="s">
        <v>269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890</v>
      </c>
      <c r="E49" s="41">
        <f>SUM(E50:E55)</f>
        <v>207</v>
      </c>
      <c r="F49" s="42">
        <f>SUM(F50:F55)</f>
        <v>683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2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1"/>
        <v>890</v>
      </c>
      <c r="E51" s="41">
        <v>207</v>
      </c>
      <c r="F51" s="42">
        <v>683</v>
      </c>
      <c r="G51" s="30"/>
      <c r="H51" s="399" t="s">
        <v>53</v>
      </c>
      <c r="I51" s="400"/>
      <c r="J51" s="6">
        <v>361</v>
      </c>
      <c r="K51" s="36">
        <f t="shared" si="2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1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2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283</v>
      </c>
      <c r="L53" s="41">
        <f>SUM(L54:L62)</f>
        <v>11</v>
      </c>
      <c r="M53" s="42">
        <f>SUM(M54:M62)</f>
        <v>272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1"/>
        <v>0</v>
      </c>
      <c r="E54" s="41">
        <v>0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47623</v>
      </c>
      <c r="E56" s="41">
        <f>SUM(E57:E66)</f>
        <v>0</v>
      </c>
      <c r="F56" s="42">
        <f>SUM(F57:F66)</f>
        <v>47623</v>
      </c>
      <c r="G56" s="30"/>
      <c r="H56" s="406" t="s">
        <v>91</v>
      </c>
      <c r="I56" s="407"/>
      <c r="J56" s="220">
        <v>401</v>
      </c>
      <c r="K56" s="36">
        <f t="shared" si="3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41</v>
      </c>
      <c r="L58" s="41">
        <v>0</v>
      </c>
      <c r="M58" s="42">
        <v>41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242</v>
      </c>
      <c r="L59" s="41">
        <v>11</v>
      </c>
      <c r="M59" s="42">
        <v>231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1"/>
        <v>38000</v>
      </c>
      <c r="E60" s="41">
        <v>0</v>
      </c>
      <c r="F60" s="42">
        <v>38000</v>
      </c>
      <c r="G60" s="30"/>
      <c r="H60" s="404" t="s">
        <v>58</v>
      </c>
      <c r="I60" s="405"/>
      <c r="J60" s="6">
        <v>423</v>
      </c>
      <c r="K60" s="36">
        <f t="shared" si="3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1"/>
        <v>9623</v>
      </c>
      <c r="E61" s="41">
        <v>0</v>
      </c>
      <c r="F61" s="42">
        <v>9623</v>
      </c>
      <c r="G61" s="30"/>
      <c r="H61" s="404" t="s">
        <v>270</v>
      </c>
      <c r="I61" s="405"/>
      <c r="J61" s="6">
        <v>424</v>
      </c>
      <c r="K61" s="36">
        <f t="shared" si="3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1048</v>
      </c>
      <c r="L63" s="41">
        <f>SUM(L64:L71)</f>
        <v>288</v>
      </c>
      <c r="M63" s="42">
        <f>SUM(M64:M71)</f>
        <v>760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0</v>
      </c>
      <c r="L65" s="41">
        <v>0</v>
      </c>
      <c r="M65" s="42">
        <v>0</v>
      </c>
    </row>
    <row r="66" spans="1:13" s="30" customFormat="1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H66" s="406" t="s">
        <v>234</v>
      </c>
      <c r="I66" s="407"/>
      <c r="J66" s="220">
        <v>442</v>
      </c>
      <c r="K66" s="36">
        <f t="shared" si="4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7600</v>
      </c>
      <c r="E67" s="41">
        <f>SUM(E68:E80,L35:L36)</f>
        <v>2765</v>
      </c>
      <c r="F67" s="42">
        <f>SUM(F68:F80,M35:M36)</f>
        <v>4835</v>
      </c>
      <c r="H67" s="399" t="s">
        <v>61</v>
      </c>
      <c r="I67" s="400"/>
      <c r="J67" s="6">
        <v>443</v>
      </c>
      <c r="K67" s="36">
        <f t="shared" si="4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1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1048</v>
      </c>
      <c r="L68" s="41">
        <v>288</v>
      </c>
      <c r="M68" s="42">
        <v>760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1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4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1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4"/>
        <v>0</v>
      </c>
      <c r="L70" s="41">
        <v>0</v>
      </c>
      <c r="M70" s="42">
        <v>0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1"/>
        <v>4053</v>
      </c>
      <c r="E71" s="41">
        <v>1245</v>
      </c>
      <c r="F71" s="42">
        <v>2808</v>
      </c>
      <c r="H71" s="404" t="s">
        <v>89</v>
      </c>
      <c r="I71" s="405"/>
      <c r="J71" s="6">
        <v>471</v>
      </c>
      <c r="K71" s="36">
        <f t="shared" si="4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1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6888</v>
      </c>
      <c r="L72" s="41">
        <f>SUM(L73:L79)</f>
        <v>2399</v>
      </c>
      <c r="M72" s="42">
        <f>SUM(M73:M79)</f>
        <v>4489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1"/>
        <v>1257</v>
      </c>
      <c r="E73" s="41">
        <v>313</v>
      </c>
      <c r="F73" s="42">
        <v>944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0</v>
      </c>
      <c r="L73" s="41">
        <v>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1"/>
        <v>2167</v>
      </c>
      <c r="E74" s="41">
        <v>1116</v>
      </c>
      <c r="F74" s="42">
        <v>1051</v>
      </c>
      <c r="G74" s="30"/>
      <c r="H74" s="411" t="s">
        <v>92</v>
      </c>
      <c r="I74" s="412"/>
      <c r="J74" s="24">
        <v>491</v>
      </c>
      <c r="K74" s="36">
        <f t="shared" si="5"/>
        <v>120</v>
      </c>
      <c r="L74" s="41">
        <v>118</v>
      </c>
      <c r="M74" s="42">
        <v>2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1"/>
        <v>45</v>
      </c>
      <c r="E75" s="41">
        <v>13</v>
      </c>
      <c r="F75" s="42">
        <v>32</v>
      </c>
      <c r="G75" s="30"/>
      <c r="H75" s="406" t="s">
        <v>64</v>
      </c>
      <c r="I75" s="407"/>
      <c r="J75" s="220">
        <v>501</v>
      </c>
      <c r="K75" s="36">
        <f t="shared" si="5"/>
        <v>151</v>
      </c>
      <c r="L75" s="41">
        <v>9</v>
      </c>
      <c r="M75" s="42">
        <v>142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1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5"/>
        <v>464</v>
      </c>
      <c r="L76" s="41">
        <v>348</v>
      </c>
      <c r="M76" s="42">
        <v>116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1"/>
        <v>78</v>
      </c>
      <c r="E77" s="41">
        <v>78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5"/>
        <v>240</v>
      </c>
      <c r="L77" s="41">
        <v>236</v>
      </c>
      <c r="M77" s="42">
        <v>4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1"/>
        <v>0</v>
      </c>
      <c r="E78" s="41">
        <v>0</v>
      </c>
      <c r="F78" s="42">
        <v>0</v>
      </c>
      <c r="G78" s="30"/>
      <c r="H78" s="399" t="s">
        <v>66</v>
      </c>
      <c r="I78" s="400"/>
      <c r="J78" s="6">
        <v>521</v>
      </c>
      <c r="K78" s="36">
        <f t="shared" si="5"/>
        <v>1384</v>
      </c>
      <c r="L78" s="41">
        <v>1286</v>
      </c>
      <c r="M78" s="42">
        <v>98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1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5"/>
        <v>4529</v>
      </c>
      <c r="L79" s="41">
        <v>402</v>
      </c>
      <c r="M79" s="42">
        <v>4127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1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800</v>
      </c>
      <c r="L80" s="290">
        <v>684</v>
      </c>
      <c r="M80" s="40">
        <v>116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3625</v>
      </c>
      <c r="L81" s="37">
        <v>1855</v>
      </c>
      <c r="M81" s="40">
        <v>1770</v>
      </c>
    </row>
    <row r="82" spans="1:13" ht="9.6" customHeight="1" x14ac:dyDescent="0.15">
      <c r="A82" s="409"/>
      <c r="B82" s="410"/>
      <c r="C82" s="204"/>
      <c r="D82" s="193"/>
      <c r="E82" s="194"/>
      <c r="F82" s="194"/>
      <c r="G82" s="14"/>
      <c r="H82" s="195"/>
      <c r="I82" s="192"/>
      <c r="J82" s="192"/>
      <c r="K82" s="193"/>
      <c r="L82" s="194"/>
      <c r="M82" s="194"/>
    </row>
    <row r="83" spans="1:13" ht="9.6" customHeight="1" x14ac:dyDescent="0.15">
      <c r="A83" s="203"/>
      <c r="B83" s="204"/>
      <c r="C83" s="204"/>
      <c r="D83" s="193"/>
      <c r="E83" s="194"/>
      <c r="F83" s="194"/>
      <c r="G83" s="14"/>
      <c r="H83" s="14"/>
    </row>
    <row r="84" spans="1:13" ht="9.6" customHeight="1" x14ac:dyDescent="0.2">
      <c r="A84" s="14"/>
      <c r="B84" s="14"/>
      <c r="C84" s="14"/>
      <c r="D84" s="14"/>
      <c r="E84" s="14"/>
      <c r="F84" s="14"/>
      <c r="G84" s="14"/>
      <c r="H84" s="14"/>
    </row>
    <row r="85" spans="1:13" ht="15.6" customHeight="1" x14ac:dyDescent="0.2">
      <c r="D85" s="9"/>
      <c r="E85" s="9"/>
      <c r="F85" s="9"/>
      <c r="G85" s="14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15.6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21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15.6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20.25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  <row r="128" spans="4:6" ht="15.6" customHeight="1" x14ac:dyDescent="0.2">
      <c r="D128" s="9"/>
      <c r="E128" s="9"/>
      <c r="F128" s="9"/>
    </row>
    <row r="129" spans="4:6" ht="15.6" customHeight="1" x14ac:dyDescent="0.2">
      <c r="D129" s="9"/>
      <c r="E129" s="9"/>
      <c r="F129" s="9"/>
    </row>
  </sheetData>
  <mergeCells count="113">
    <mergeCell ref="A82:B82"/>
    <mergeCell ref="A74:B74"/>
    <mergeCell ref="H74:I74"/>
    <mergeCell ref="H75:I75"/>
    <mergeCell ref="H76:I76"/>
    <mergeCell ref="H77:I77"/>
    <mergeCell ref="A78:B78"/>
    <mergeCell ref="H78:I78"/>
    <mergeCell ref="A79:B79"/>
    <mergeCell ref="A80:B80"/>
    <mergeCell ref="H79:I79"/>
    <mergeCell ref="H81:I81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A52:B52"/>
    <mergeCell ref="H52:I52"/>
    <mergeCell ref="H53:I53"/>
    <mergeCell ref="A54:B54"/>
    <mergeCell ref="A55:B55"/>
    <mergeCell ref="A56:B56"/>
    <mergeCell ref="H56:I56"/>
    <mergeCell ref="A57:B57"/>
    <mergeCell ref="H57:I57"/>
    <mergeCell ref="H54:I54"/>
    <mergeCell ref="A46:B46"/>
    <mergeCell ref="A47:B47"/>
    <mergeCell ref="A48:B48"/>
    <mergeCell ref="A49:B49"/>
    <mergeCell ref="A50:B50"/>
    <mergeCell ref="H50:I50"/>
    <mergeCell ref="A51:B51"/>
    <mergeCell ref="H51:I51"/>
    <mergeCell ref="H48:I48"/>
    <mergeCell ref="A39:B39"/>
    <mergeCell ref="H39:I39"/>
    <mergeCell ref="H40:I40"/>
    <mergeCell ref="A41:B41"/>
    <mergeCell ref="H41:I41"/>
    <mergeCell ref="H42:I42"/>
    <mergeCell ref="H43:I43"/>
    <mergeCell ref="A44:B44"/>
    <mergeCell ref="A45:B45"/>
    <mergeCell ref="H44:I44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</mergeCells>
  <phoneticPr fontId="2"/>
  <pageMargins left="0.78740157480314965" right="0.78740157480314965" top="0.39370078740157483" bottom="0.39370078740157483" header="0.51181102362204722" footer="0.19685039370078741"/>
  <pageSetup paperSize="9" firstPageNumber="405" orientation="portrait" useFirstPageNumber="1" horizontalDpi="300" verticalDpi="300" r:id="rId1"/>
  <headerFooter scaleWithDoc="0" alignWithMargins="0">
    <oddFooter>&amp;C- &amp;P 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27"/>
  <sheetViews>
    <sheetView zoomScaleNormal="100" zoomScaleSheetLayoutView="100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115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1564</v>
      </c>
      <c r="E11" s="257">
        <f>SUM(E14,E17,E20,E23,E26,E29)</f>
        <v>12388</v>
      </c>
      <c r="F11" s="195"/>
      <c r="G11" s="13"/>
      <c r="H11" s="356" t="s">
        <v>10</v>
      </c>
      <c r="I11" s="261">
        <f>SUM(J11:L11)</f>
        <v>0</v>
      </c>
      <c r="J11" s="371">
        <v>0</v>
      </c>
      <c r="K11" s="372"/>
      <c r="L11" s="256">
        <v>0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1551</v>
      </c>
      <c r="E12" s="261">
        <f>SUM(E15,E18,E21,E24,E27,E30)</f>
        <v>11841</v>
      </c>
      <c r="F12" s="195"/>
      <c r="G12" s="13"/>
      <c r="H12" s="357"/>
      <c r="I12" s="258">
        <f>SUM(J12:L12)</f>
        <v>0</v>
      </c>
      <c r="J12" s="418">
        <v>0</v>
      </c>
      <c r="K12" s="419"/>
      <c r="L12" s="259">
        <v>0</v>
      </c>
      <c r="M12" s="30"/>
    </row>
    <row r="13" spans="1:13" ht="9.6" customHeight="1" x14ac:dyDescent="0.2">
      <c r="A13" s="354"/>
      <c r="B13" s="355"/>
      <c r="C13" s="19"/>
      <c r="D13" s="223">
        <f>SUM(D11-D12)</f>
        <v>13</v>
      </c>
      <c r="E13" s="261">
        <f>SUM(E11-E12)</f>
        <v>547</v>
      </c>
      <c r="F13" s="195"/>
      <c r="G13" s="13"/>
      <c r="H13" s="358"/>
      <c r="I13" s="254">
        <f>SUM(J13:L13)</f>
        <v>0</v>
      </c>
      <c r="J13" s="389">
        <f>SUM(J11-J12)</f>
        <v>0</v>
      </c>
      <c r="K13" s="390"/>
      <c r="L13" s="254">
        <f>SUM(L11-L12)</f>
        <v>0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/>
      <c r="E14" s="261"/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/>
      <c r="E15" s="261"/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0</v>
      </c>
      <c r="E16" s="261">
        <f>SUM(E14-E15)</f>
        <v>0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/>
      <c r="E17" s="261"/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/>
      <c r="E18" s="261"/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0</v>
      </c>
      <c r="E19" s="261">
        <f>SUM(E17-E18)</f>
        <v>0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v>0</v>
      </c>
      <c r="E22" s="261"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1460</v>
      </c>
      <c r="E23" s="261">
        <v>11246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1460</v>
      </c>
      <c r="E24" s="261">
        <v>11246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D23-D24</f>
        <v>0</v>
      </c>
      <c r="E25" s="261">
        <f>E23-E24</f>
        <v>0</v>
      </c>
      <c r="F25" s="195"/>
      <c r="G25" s="13"/>
      <c r="H25" s="377" t="s">
        <v>75</v>
      </c>
      <c r="I25" s="261">
        <f t="shared" ref="I25:I30" si="0">SUM(J25:L25)</f>
        <v>0</v>
      </c>
      <c r="J25" s="387">
        <v>0</v>
      </c>
      <c r="K25" s="388"/>
      <c r="L25" s="258">
        <f>J25</f>
        <v>0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0</v>
      </c>
      <c r="J26" s="387">
        <v>0</v>
      </c>
      <c r="K26" s="388"/>
      <c r="L26" s="258">
        <f>J26</f>
        <v>0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0</v>
      </c>
      <c r="J27" s="387">
        <f>SUM(J25-J26)</f>
        <v>0</v>
      </c>
      <c r="K27" s="388"/>
      <c r="L27" s="258">
        <f>SUM(L25-L26)</f>
        <v>0</v>
      </c>
      <c r="M27" s="30"/>
    </row>
    <row r="28" spans="1:13" ht="9.6" customHeight="1" x14ac:dyDescent="0.2">
      <c r="A28" s="354"/>
      <c r="B28" s="355"/>
      <c r="C28" s="19"/>
      <c r="D28" s="223">
        <v>0</v>
      </c>
      <c r="E28" s="261"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104</v>
      </c>
      <c r="E29" s="261">
        <v>1142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91</v>
      </c>
      <c r="E30" s="261">
        <v>595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13</v>
      </c>
      <c r="E31" s="254">
        <f>SUM(E29-E30)</f>
        <v>547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0</v>
      </c>
      <c r="E35" s="186">
        <f>SUM(E36+L81)</f>
        <v>0</v>
      </c>
      <c r="F35" s="187">
        <f>SUM(F36+M81)</f>
        <v>0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0</v>
      </c>
      <c r="E36" s="289">
        <f>SUM(E37+E49+E56+E67+L37+L53+L63+L72+L80)</f>
        <v>0</v>
      </c>
      <c r="F36" s="187">
        <f>SUM(F37+F49+F56+F67+M37+M53+M63+M72+M80)</f>
        <v>0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0</v>
      </c>
      <c r="E37" s="41">
        <f>SUM(E38:E48)</f>
        <v>0</v>
      </c>
      <c r="F37" s="42">
        <f>SUM(F38:F48)</f>
        <v>0</v>
      </c>
      <c r="G37" s="30"/>
      <c r="H37" s="399" t="s">
        <v>45</v>
      </c>
      <c r="I37" s="401"/>
      <c r="J37" s="6"/>
      <c r="K37" s="36">
        <f>SUM(K38:K52)</f>
        <v>0</v>
      </c>
      <c r="L37" s="41">
        <f>SUM(L38:L52)</f>
        <v>0</v>
      </c>
      <c r="M37" s="42">
        <f>SUM(M38:M52)</f>
        <v>0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1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2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0</v>
      </c>
      <c r="E39" s="41">
        <v>0</v>
      </c>
      <c r="F39" s="42">
        <v>0</v>
      </c>
      <c r="G39" s="30"/>
      <c r="H39" s="399" t="s">
        <v>265</v>
      </c>
      <c r="I39" s="401"/>
      <c r="J39" s="6">
        <v>281</v>
      </c>
      <c r="K39" s="36">
        <f t="shared" si="2"/>
        <v>0</v>
      </c>
      <c r="L39" s="41">
        <v>0</v>
      </c>
      <c r="M39" s="42">
        <v>0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1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2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2"/>
        <v>0</v>
      </c>
      <c r="L41" s="41">
        <v>0</v>
      </c>
      <c r="M41" s="42">
        <v>0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2"/>
        <v>0</v>
      </c>
      <c r="L42" s="41">
        <v>0</v>
      </c>
      <c r="M42" s="42">
        <v>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0</v>
      </c>
      <c r="E43" s="41">
        <v>0</v>
      </c>
      <c r="F43" s="42">
        <v>0</v>
      </c>
      <c r="G43" s="30"/>
      <c r="H43" s="399" t="s">
        <v>267</v>
      </c>
      <c r="I43" s="401"/>
      <c r="J43" s="6">
        <v>320</v>
      </c>
      <c r="K43" s="36">
        <f t="shared" si="2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2"/>
        <v>0</v>
      </c>
      <c r="L44" s="41">
        <v>0</v>
      </c>
      <c r="M44" s="42">
        <v>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0</v>
      </c>
      <c r="E45" s="41">
        <v>0</v>
      </c>
      <c r="F45" s="42">
        <v>0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2"/>
        <v>0</v>
      </c>
      <c r="L46" s="41">
        <v>0</v>
      </c>
      <c r="M46" s="42">
        <v>0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0</v>
      </c>
      <c r="E47" s="41">
        <v>0</v>
      </c>
      <c r="F47" s="42">
        <v>0</v>
      </c>
      <c r="G47" s="30"/>
      <c r="H47" s="226" t="s">
        <v>49</v>
      </c>
      <c r="I47" s="227"/>
      <c r="J47" s="6">
        <v>324</v>
      </c>
      <c r="K47" s="36">
        <f t="shared" si="2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0</v>
      </c>
      <c r="E48" s="41">
        <v>0</v>
      </c>
      <c r="F48" s="42">
        <v>0</v>
      </c>
      <c r="G48" s="30"/>
      <c r="H48" s="399" t="s">
        <v>269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0</v>
      </c>
      <c r="E49" s="41">
        <f>SUM(E50:E55)</f>
        <v>0</v>
      </c>
      <c r="F49" s="42">
        <f>SUM(F50:F55)</f>
        <v>0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2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1"/>
        <v>0</v>
      </c>
      <c r="E51" s="41">
        <v>0</v>
      </c>
      <c r="F51" s="42">
        <v>0</v>
      </c>
      <c r="G51" s="30"/>
      <c r="H51" s="399" t="s">
        <v>53</v>
      </c>
      <c r="I51" s="400"/>
      <c r="J51" s="6">
        <v>361</v>
      </c>
      <c r="K51" s="36">
        <f t="shared" si="2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1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2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0</v>
      </c>
      <c r="L53" s="41">
        <f>SUM(L54:L62)</f>
        <v>0</v>
      </c>
      <c r="M53" s="42">
        <f>SUM(M54:M62)</f>
        <v>0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1"/>
        <v>0</v>
      </c>
      <c r="E54" s="41">
        <v>0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0</v>
      </c>
      <c r="E56" s="41">
        <f>SUM(E57:E66)</f>
        <v>0</v>
      </c>
      <c r="F56" s="42">
        <f>SUM(F57:F66)</f>
        <v>0</v>
      </c>
      <c r="G56" s="30"/>
      <c r="H56" s="406" t="s">
        <v>91</v>
      </c>
      <c r="I56" s="407"/>
      <c r="J56" s="220">
        <v>401</v>
      </c>
      <c r="K56" s="36">
        <f t="shared" si="3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0</v>
      </c>
      <c r="L58" s="41">
        <v>0</v>
      </c>
      <c r="M58" s="42">
        <v>0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0</v>
      </c>
      <c r="L59" s="41">
        <v>0</v>
      </c>
      <c r="M59" s="42">
        <v>0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1"/>
        <v>0</v>
      </c>
      <c r="E60" s="41">
        <v>0</v>
      </c>
      <c r="F60" s="42">
        <v>0</v>
      </c>
      <c r="G60" s="30"/>
      <c r="H60" s="404" t="s">
        <v>58</v>
      </c>
      <c r="I60" s="405"/>
      <c r="J60" s="6">
        <v>423</v>
      </c>
      <c r="K60" s="36">
        <f t="shared" si="3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1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3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0</v>
      </c>
      <c r="L63" s="41">
        <f>SUM(L64:L71)</f>
        <v>0</v>
      </c>
      <c r="M63" s="42">
        <f>SUM(M64:M71)</f>
        <v>0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4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0</v>
      </c>
      <c r="E67" s="41">
        <f>SUM(E68:E80,L35:L36)</f>
        <v>0</v>
      </c>
      <c r="F67" s="42">
        <f>SUM(F68:F80,M35:M36)</f>
        <v>0</v>
      </c>
      <c r="H67" s="399" t="s">
        <v>61</v>
      </c>
      <c r="I67" s="400"/>
      <c r="J67" s="6">
        <v>443</v>
      </c>
      <c r="K67" s="36">
        <f t="shared" si="4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1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0</v>
      </c>
      <c r="L68" s="41">
        <v>0</v>
      </c>
      <c r="M68" s="42">
        <v>0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1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4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1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4"/>
        <v>0</v>
      </c>
      <c r="L70" s="41">
        <v>0</v>
      </c>
      <c r="M70" s="42">
        <v>0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1"/>
        <v>0</v>
      </c>
      <c r="E71" s="41">
        <v>0</v>
      </c>
      <c r="F71" s="42">
        <v>0</v>
      </c>
      <c r="H71" s="404" t="s">
        <v>89</v>
      </c>
      <c r="I71" s="405"/>
      <c r="J71" s="6">
        <v>471</v>
      </c>
      <c r="K71" s="36">
        <f t="shared" si="4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1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0</v>
      </c>
      <c r="L72" s="41">
        <f>SUM(L73:L79)</f>
        <v>0</v>
      </c>
      <c r="M72" s="42">
        <f>SUM(M73:M79)</f>
        <v>0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1"/>
        <v>0</v>
      </c>
      <c r="E73" s="41">
        <v>0</v>
      </c>
      <c r="F73" s="42">
        <v>0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0</v>
      </c>
      <c r="L73" s="41">
        <v>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1"/>
        <v>0</v>
      </c>
      <c r="E74" s="41">
        <v>0</v>
      </c>
      <c r="F74" s="42">
        <v>0</v>
      </c>
      <c r="G74" s="30"/>
      <c r="H74" s="411" t="s">
        <v>92</v>
      </c>
      <c r="I74" s="412"/>
      <c r="J74" s="24">
        <v>491</v>
      </c>
      <c r="K74" s="36">
        <f t="shared" si="5"/>
        <v>0</v>
      </c>
      <c r="L74" s="41">
        <v>0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1"/>
        <v>0</v>
      </c>
      <c r="E75" s="41">
        <v>0</v>
      </c>
      <c r="F75" s="42">
        <v>0</v>
      </c>
      <c r="G75" s="30"/>
      <c r="H75" s="406" t="s">
        <v>64</v>
      </c>
      <c r="I75" s="407"/>
      <c r="J75" s="220">
        <v>501</v>
      </c>
      <c r="K75" s="36">
        <f t="shared" si="5"/>
        <v>0</v>
      </c>
      <c r="L75" s="41">
        <v>0</v>
      </c>
      <c r="M75" s="42">
        <v>0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1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5"/>
        <v>0</v>
      </c>
      <c r="L76" s="41">
        <v>0</v>
      </c>
      <c r="M76" s="42">
        <v>0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1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5"/>
        <v>0</v>
      </c>
      <c r="L77" s="41">
        <v>0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1"/>
        <v>0</v>
      </c>
      <c r="E78" s="41">
        <v>0</v>
      </c>
      <c r="F78" s="42">
        <v>0</v>
      </c>
      <c r="G78" s="30"/>
      <c r="H78" s="399" t="s">
        <v>66</v>
      </c>
      <c r="I78" s="400"/>
      <c r="J78" s="6">
        <v>521</v>
      </c>
      <c r="K78" s="36">
        <f t="shared" si="5"/>
        <v>0</v>
      </c>
      <c r="L78" s="41">
        <v>0</v>
      </c>
      <c r="M78" s="42">
        <v>0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1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5"/>
        <v>0</v>
      </c>
      <c r="L79" s="41">
        <v>0</v>
      </c>
      <c r="M79" s="42">
        <v>0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1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0</v>
      </c>
      <c r="L80" s="290">
        <v>0</v>
      </c>
      <c r="M80" s="40">
        <v>0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51:B51"/>
    <mergeCell ref="A63:B63"/>
    <mergeCell ref="A65:B65"/>
    <mergeCell ref="H78:I78"/>
    <mergeCell ref="H71:I71"/>
    <mergeCell ref="H62:I62"/>
    <mergeCell ref="A38:B38"/>
    <mergeCell ref="A35:B35"/>
    <mergeCell ref="J23:K23"/>
    <mergeCell ref="A23:B25"/>
    <mergeCell ref="A33:E33"/>
    <mergeCell ref="A34:B34"/>
    <mergeCell ref="A37:B37"/>
    <mergeCell ref="A29:B31"/>
    <mergeCell ref="H36:I36"/>
    <mergeCell ref="H37:I37"/>
    <mergeCell ref="H35:I35"/>
    <mergeCell ref="H28:H30"/>
    <mergeCell ref="J28:K28"/>
    <mergeCell ref="H25:H27"/>
    <mergeCell ref="J27:K27"/>
    <mergeCell ref="A60:B60"/>
    <mergeCell ref="H53:I53"/>
    <mergeCell ref="H52:I52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14:A19"/>
    <mergeCell ref="B14:B16"/>
    <mergeCell ref="A20:B22"/>
    <mergeCell ref="H38:I38"/>
    <mergeCell ref="C10:D10"/>
    <mergeCell ref="H11:H13"/>
    <mergeCell ref="H20:K20"/>
    <mergeCell ref="J13:K13"/>
    <mergeCell ref="J11:K11"/>
    <mergeCell ref="H22:H24"/>
    <mergeCell ref="J29:K29"/>
    <mergeCell ref="J30:K30"/>
    <mergeCell ref="J22:K22"/>
    <mergeCell ref="J25:K25"/>
    <mergeCell ref="H34:I34"/>
    <mergeCell ref="A47:B47"/>
    <mergeCell ref="A48:B48"/>
    <mergeCell ref="A50:B50"/>
    <mergeCell ref="J21:K21"/>
    <mergeCell ref="J10:K10"/>
    <mergeCell ref="J12:K12"/>
    <mergeCell ref="H6:J6"/>
    <mergeCell ref="A44:B44"/>
    <mergeCell ref="A26:B28"/>
    <mergeCell ref="J26:K26"/>
    <mergeCell ref="J24:K24"/>
    <mergeCell ref="H39:I39"/>
    <mergeCell ref="H42:I42"/>
    <mergeCell ref="A41:B41"/>
    <mergeCell ref="A45:B45"/>
    <mergeCell ref="A46:B46"/>
    <mergeCell ref="H40:I40"/>
    <mergeCell ref="A49:B49"/>
    <mergeCell ref="A54:B54"/>
    <mergeCell ref="H70:I70"/>
    <mergeCell ref="H74:I74"/>
    <mergeCell ref="H69:I69"/>
    <mergeCell ref="A72:B72"/>
    <mergeCell ref="A69:B69"/>
    <mergeCell ref="A70:B70"/>
    <mergeCell ref="A68:B68"/>
    <mergeCell ref="A61:B61"/>
    <mergeCell ref="H51:I51"/>
    <mergeCell ref="H66:I66"/>
    <mergeCell ref="H44:I44"/>
    <mergeCell ref="H48:I48"/>
    <mergeCell ref="H54:I54"/>
    <mergeCell ref="A59:B59"/>
    <mergeCell ref="H81:I81"/>
    <mergeCell ref="H72:I72"/>
    <mergeCell ref="H67:I67"/>
    <mergeCell ref="A71:B71"/>
    <mergeCell ref="A74:B74"/>
    <mergeCell ref="A78:B78"/>
    <mergeCell ref="H77:I77"/>
    <mergeCell ref="H76:I76"/>
    <mergeCell ref="H65:I65"/>
    <mergeCell ref="H64:I64"/>
    <mergeCell ref="A52:B52"/>
    <mergeCell ref="A62:B62"/>
    <mergeCell ref="H61:I61"/>
    <mergeCell ref="H59:I59"/>
    <mergeCell ref="H58:I58"/>
    <mergeCell ref="H60:I60"/>
    <mergeCell ref="A80:B80"/>
    <mergeCell ref="A64:B64"/>
    <mergeCell ref="A79:B79"/>
    <mergeCell ref="H68:I68"/>
    <mergeCell ref="H79:I79"/>
    <mergeCell ref="A58:B58"/>
    <mergeCell ref="A57:B57"/>
    <mergeCell ref="A56:B56"/>
    <mergeCell ref="H57:I57"/>
    <mergeCell ref="H56:I56"/>
    <mergeCell ref="A55:B55"/>
    <mergeCell ref="H63:I63"/>
    <mergeCell ref="H75:I75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406" orientation="portrait" useFirstPageNumber="1" horizontalDpi="300" verticalDpi="300" r:id="rId1"/>
  <headerFooter scaleWithDoc="0" alignWithMargins="0"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27"/>
  <sheetViews>
    <sheetView zoomScaleNormal="100" zoomScaleSheetLayoutView="130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s="28" customFormat="1" ht="19.5" customHeight="1" x14ac:dyDescent="0.2">
      <c r="A3" s="344" t="s">
        <v>116</v>
      </c>
      <c r="B3" s="344"/>
      <c r="C3" s="344"/>
      <c r="D3" s="344"/>
      <c r="E3" s="344"/>
      <c r="F3" s="26"/>
      <c r="G3" s="27"/>
    </row>
    <row r="4" spans="1:13" s="28" customFormat="1" ht="3.9" customHeight="1" x14ac:dyDescent="0.2">
      <c r="A4" s="29"/>
      <c r="B4" s="29"/>
      <c r="C4" s="29"/>
      <c r="D4" s="29"/>
      <c r="E4" s="29"/>
      <c r="F4" s="26"/>
      <c r="G4" s="27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3940</v>
      </c>
      <c r="E11" s="257">
        <f>SUM(E14,E17,E20,E23,E26,E29)</f>
        <v>737889</v>
      </c>
      <c r="F11" s="195"/>
      <c r="G11" s="13"/>
      <c r="H11" s="356" t="s">
        <v>10</v>
      </c>
      <c r="I11" s="261">
        <f>SUM(J11:L11)</f>
        <v>35871</v>
      </c>
      <c r="J11" s="371">
        <v>18664</v>
      </c>
      <c r="K11" s="372"/>
      <c r="L11" s="256">
        <v>17207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4064</v>
      </c>
      <c r="E12" s="261">
        <f>SUM(E15,E18,E21,E24,E27,E30)</f>
        <v>975093</v>
      </c>
      <c r="F12" s="195"/>
      <c r="G12" s="13"/>
      <c r="H12" s="357"/>
      <c r="I12" s="258">
        <f>SUM(J12:L12)</f>
        <v>45630</v>
      </c>
      <c r="J12" s="418">
        <v>22028</v>
      </c>
      <c r="K12" s="419"/>
      <c r="L12" s="259">
        <v>23602</v>
      </c>
      <c r="M12" s="30"/>
    </row>
    <row r="13" spans="1:13" ht="9.6" customHeight="1" x14ac:dyDescent="0.2">
      <c r="A13" s="354"/>
      <c r="B13" s="355"/>
      <c r="C13" s="19"/>
      <c r="D13" s="223">
        <f>SUM(D11-D12)</f>
        <v>-124</v>
      </c>
      <c r="E13" s="261">
        <f>SUM(E11-E12)</f>
        <v>-237204</v>
      </c>
      <c r="F13" s="195"/>
      <c r="G13" s="13"/>
      <c r="H13" s="358"/>
      <c r="I13" s="254">
        <f>SUM(J13:L13)</f>
        <v>-9759</v>
      </c>
      <c r="J13" s="389">
        <f>SUM(J11-J12)</f>
        <v>-3364</v>
      </c>
      <c r="K13" s="390"/>
      <c r="L13" s="254">
        <f>SUM(L11-L12)</f>
        <v>-6395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102</v>
      </c>
      <c r="E14" s="261">
        <v>509184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129</v>
      </c>
      <c r="E15" s="261">
        <v>676089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-27</v>
      </c>
      <c r="E16" s="261">
        <f>SUM(E14-E15)</f>
        <v>-166905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368</v>
      </c>
      <c r="E17" s="261">
        <v>115235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360</v>
      </c>
      <c r="E18" s="261">
        <v>113897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8</v>
      </c>
      <c r="E19" s="261">
        <f>SUM(E17-E18)</f>
        <v>1338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94</v>
      </c>
      <c r="E20" s="261">
        <v>45590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130</v>
      </c>
      <c r="E21" s="261">
        <v>63050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-36</v>
      </c>
      <c r="E22" s="261">
        <f>SUM(E20-E21)</f>
        <v>-17460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3360</v>
      </c>
      <c r="E23" s="261">
        <v>42000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3400</v>
      </c>
      <c r="E24" s="261">
        <v>42500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-40</v>
      </c>
      <c r="E25" s="261">
        <f>SUM(E23-E24)</f>
        <v>-500</v>
      </c>
      <c r="F25" s="195"/>
      <c r="G25" s="13"/>
      <c r="H25" s="377" t="s">
        <v>75</v>
      </c>
      <c r="I25" s="261">
        <f t="shared" ref="I25:I30" si="0">SUM(J25:L25)</f>
        <v>1280</v>
      </c>
      <c r="J25" s="387">
        <v>640</v>
      </c>
      <c r="K25" s="388"/>
      <c r="L25" s="258">
        <f>J25</f>
        <v>640</v>
      </c>
      <c r="M25" s="30"/>
    </row>
    <row r="26" spans="1:13" ht="9.6" customHeight="1" x14ac:dyDescent="0.2">
      <c r="A26" s="354" t="s">
        <v>1</v>
      </c>
      <c r="B26" s="355"/>
      <c r="C26" s="260"/>
      <c r="D26" s="223"/>
      <c r="E26" s="261"/>
      <c r="F26" s="195"/>
      <c r="G26" s="13"/>
      <c r="H26" s="378"/>
      <c r="I26" s="258">
        <f t="shared" si="0"/>
        <v>1618</v>
      </c>
      <c r="J26" s="387">
        <v>809</v>
      </c>
      <c r="K26" s="388"/>
      <c r="L26" s="258">
        <f>J26</f>
        <v>809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-338</v>
      </c>
      <c r="J27" s="387">
        <f>SUM(J25-J26)</f>
        <v>-169</v>
      </c>
      <c r="K27" s="388"/>
      <c r="L27" s="258">
        <f>SUM(L25-L26)</f>
        <v>-169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16</v>
      </c>
      <c r="E29" s="261">
        <v>25880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45</v>
      </c>
      <c r="E30" s="261">
        <v>79557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-29</v>
      </c>
      <c r="E31" s="254">
        <f>SUM(E29-E30)</f>
        <v>-53677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21181</v>
      </c>
      <c r="E35" s="186">
        <f>SUM(E36+L81)</f>
        <v>5312</v>
      </c>
      <c r="F35" s="187">
        <f>SUM(F36+M81)</f>
        <v>15869</v>
      </c>
      <c r="G35" s="30"/>
      <c r="H35" s="421" t="s">
        <v>43</v>
      </c>
      <c r="I35" s="422"/>
      <c r="J35" s="5">
        <v>264</v>
      </c>
      <c r="K35" s="35">
        <f>SUM(L35,M35)</f>
        <v>29</v>
      </c>
      <c r="L35" s="287">
        <v>27</v>
      </c>
      <c r="M35" s="288">
        <v>2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20416</v>
      </c>
      <c r="E36" s="289">
        <f>SUM(E37+E49+E56+E67+L37+L53+L63+L72+L80)</f>
        <v>4977</v>
      </c>
      <c r="F36" s="187">
        <f>SUM(F37+F49+F56+F67+M37+M53+M63+M72+M80)</f>
        <v>15439</v>
      </c>
      <c r="G36" s="30"/>
      <c r="H36" s="399" t="s">
        <v>44</v>
      </c>
      <c r="I36" s="400"/>
      <c r="J36" s="6">
        <v>265</v>
      </c>
      <c r="K36" s="36">
        <f>SUM(L36,M36)</f>
        <v>82</v>
      </c>
      <c r="L36" s="41">
        <v>81</v>
      </c>
      <c r="M36" s="42">
        <v>1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2016</v>
      </c>
      <c r="E37" s="41">
        <f>SUM(E38:E48)</f>
        <v>1253</v>
      </c>
      <c r="F37" s="42">
        <f>SUM(F38:F48)</f>
        <v>763</v>
      </c>
      <c r="G37" s="30"/>
      <c r="H37" s="399" t="s">
        <v>45</v>
      </c>
      <c r="I37" s="401"/>
      <c r="J37" s="6"/>
      <c r="K37" s="36">
        <f>SUM(K38:K52)</f>
        <v>8273</v>
      </c>
      <c r="L37" s="41">
        <f>SUM(L38:L52)</f>
        <v>140</v>
      </c>
      <c r="M37" s="42">
        <f>SUM(M38:M52)</f>
        <v>8133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66" si="1">SUM(E38,F38)</f>
        <v>3</v>
      </c>
      <c r="E38" s="41">
        <v>0</v>
      </c>
      <c r="F38" s="42">
        <v>3</v>
      </c>
      <c r="G38" s="30"/>
      <c r="H38" s="399" t="s">
        <v>46</v>
      </c>
      <c r="I38" s="401"/>
      <c r="J38" s="6">
        <v>271</v>
      </c>
      <c r="K38" s="36">
        <f t="shared" ref="K38:K52" si="2">SUM(L38,M38)</f>
        <v>4</v>
      </c>
      <c r="L38" s="41">
        <v>0</v>
      </c>
      <c r="M38" s="42">
        <v>4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31</v>
      </c>
      <c r="E39" s="41">
        <v>0</v>
      </c>
      <c r="F39" s="42">
        <v>31</v>
      </c>
      <c r="G39" s="30"/>
      <c r="H39" s="399" t="s">
        <v>265</v>
      </c>
      <c r="I39" s="401"/>
      <c r="J39" s="6">
        <v>281</v>
      </c>
      <c r="K39" s="36">
        <f t="shared" si="2"/>
        <v>2042</v>
      </c>
      <c r="L39" s="41">
        <v>0</v>
      </c>
      <c r="M39" s="42">
        <v>2042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1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2"/>
        <v>180</v>
      </c>
      <c r="L40" s="41">
        <v>140</v>
      </c>
      <c r="M40" s="42">
        <v>40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2</v>
      </c>
      <c r="E41" s="41">
        <v>0</v>
      </c>
      <c r="F41" s="42">
        <v>2</v>
      </c>
      <c r="G41" s="30"/>
      <c r="H41" s="399" t="s">
        <v>227</v>
      </c>
      <c r="I41" s="401"/>
      <c r="J41" s="6">
        <v>301</v>
      </c>
      <c r="K41" s="36">
        <f t="shared" si="2"/>
        <v>800</v>
      </c>
      <c r="L41" s="41">
        <v>0</v>
      </c>
      <c r="M41" s="42">
        <v>800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2"/>
        <v>3360</v>
      </c>
      <c r="L42" s="41">
        <v>0</v>
      </c>
      <c r="M42" s="42">
        <v>3360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248</v>
      </c>
      <c r="E43" s="152">
        <v>11</v>
      </c>
      <c r="F43" s="153">
        <v>237</v>
      </c>
      <c r="G43" s="30"/>
      <c r="H43" s="399" t="s">
        <v>267</v>
      </c>
      <c r="I43" s="401"/>
      <c r="J43" s="6">
        <v>320</v>
      </c>
      <c r="K43" s="36">
        <f t="shared" si="2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2"/>
        <v>520</v>
      </c>
      <c r="L44" s="41">
        <v>0</v>
      </c>
      <c r="M44" s="42">
        <v>520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5</v>
      </c>
      <c r="E45" s="41">
        <v>5</v>
      </c>
      <c r="F45" s="42">
        <v>0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2"/>
        <v>69</v>
      </c>
      <c r="L46" s="41">
        <v>0</v>
      </c>
      <c r="M46" s="42">
        <v>69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42</v>
      </c>
      <c r="E47" s="41">
        <v>4</v>
      </c>
      <c r="F47" s="42">
        <v>38</v>
      </c>
      <c r="G47" s="30"/>
      <c r="H47" s="226" t="s">
        <v>49</v>
      </c>
      <c r="I47" s="227"/>
      <c r="J47" s="6">
        <v>324</v>
      </c>
      <c r="K47" s="36">
        <f t="shared" si="2"/>
        <v>1286</v>
      </c>
      <c r="L47" s="41">
        <v>0</v>
      </c>
      <c r="M47" s="42">
        <v>1286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1685</v>
      </c>
      <c r="E48" s="41">
        <v>1233</v>
      </c>
      <c r="F48" s="42">
        <v>452</v>
      </c>
      <c r="G48" s="30"/>
      <c r="H48" s="399" t="s">
        <v>269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125</v>
      </c>
      <c r="E49" s="41">
        <f>SUM(E50:E55)</f>
        <v>28</v>
      </c>
      <c r="F49" s="42">
        <f>SUM(F50:F55)</f>
        <v>97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2"/>
        <v>5</v>
      </c>
      <c r="L50" s="41">
        <v>0</v>
      </c>
      <c r="M50" s="42">
        <v>5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1"/>
        <v>83</v>
      </c>
      <c r="E51" s="41">
        <v>0</v>
      </c>
      <c r="F51" s="42">
        <v>83</v>
      </c>
      <c r="G51" s="30"/>
      <c r="H51" s="399" t="s">
        <v>53</v>
      </c>
      <c r="I51" s="400"/>
      <c r="J51" s="6">
        <v>361</v>
      </c>
      <c r="K51" s="36">
        <f t="shared" si="2"/>
        <v>2</v>
      </c>
      <c r="L51" s="41">
        <v>0</v>
      </c>
      <c r="M51" s="42">
        <v>2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1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2"/>
        <v>5</v>
      </c>
      <c r="L52" s="41">
        <v>0</v>
      </c>
      <c r="M52" s="42">
        <v>5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321</v>
      </c>
      <c r="L53" s="41">
        <f>SUM(L54:L62)</f>
        <v>40</v>
      </c>
      <c r="M53" s="42">
        <f>SUM(M54:M62)</f>
        <v>281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1"/>
        <v>42</v>
      </c>
      <c r="E54" s="41">
        <v>28</v>
      </c>
      <c r="F54" s="42">
        <v>14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2</v>
      </c>
      <c r="L54" s="41">
        <v>0</v>
      </c>
      <c r="M54" s="42">
        <v>2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11</v>
      </c>
      <c r="E56" s="41">
        <f>SUM(E57:E66)</f>
        <v>10</v>
      </c>
      <c r="F56" s="42">
        <f>SUM(F57:F66)</f>
        <v>1</v>
      </c>
      <c r="G56" s="30"/>
      <c r="H56" s="406" t="s">
        <v>91</v>
      </c>
      <c r="I56" s="407"/>
      <c r="J56" s="220">
        <v>401</v>
      </c>
      <c r="K56" s="36">
        <f t="shared" si="3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133</v>
      </c>
      <c r="L58" s="41">
        <v>0</v>
      </c>
      <c r="M58" s="42">
        <v>133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167</v>
      </c>
      <c r="L59" s="41">
        <v>34</v>
      </c>
      <c r="M59" s="42">
        <v>133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1"/>
        <v>11</v>
      </c>
      <c r="E60" s="41">
        <v>10</v>
      </c>
      <c r="F60" s="42">
        <v>1</v>
      </c>
      <c r="G60" s="30"/>
      <c r="H60" s="404" t="s">
        <v>58</v>
      </c>
      <c r="I60" s="405"/>
      <c r="J60" s="6">
        <v>423</v>
      </c>
      <c r="K60" s="36">
        <f t="shared" si="3"/>
        <v>2</v>
      </c>
      <c r="L60" s="41">
        <v>0</v>
      </c>
      <c r="M60" s="42">
        <v>2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1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3"/>
        <v>8</v>
      </c>
      <c r="L61" s="41">
        <v>0</v>
      </c>
      <c r="M61" s="42">
        <v>8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9</v>
      </c>
      <c r="L62" s="41">
        <v>6</v>
      </c>
      <c r="M62" s="42">
        <v>3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341</v>
      </c>
      <c r="L63" s="41">
        <f>SUM(L64:L71)</f>
        <v>0</v>
      </c>
      <c r="M63" s="42">
        <f>SUM(M64:M71)</f>
        <v>341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3</v>
      </c>
      <c r="L64" s="41">
        <v>0</v>
      </c>
      <c r="M64" s="42">
        <v>3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15</v>
      </c>
      <c r="L65" s="41">
        <v>0</v>
      </c>
      <c r="M65" s="42">
        <v>15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4"/>
        <v>11</v>
      </c>
      <c r="L66" s="41">
        <v>0</v>
      </c>
      <c r="M66" s="42">
        <v>11</v>
      </c>
    </row>
    <row r="67" spans="1:13" s="30" customFormat="1" ht="9" customHeight="1" x14ac:dyDescent="0.2">
      <c r="A67" s="226" t="s">
        <v>103</v>
      </c>
      <c r="B67" s="227"/>
      <c r="C67" s="6"/>
      <c r="D67" s="36">
        <v>5155</v>
      </c>
      <c r="E67" s="41">
        <v>1933</v>
      </c>
      <c r="F67" s="42">
        <v>3222</v>
      </c>
      <c r="H67" s="399" t="s">
        <v>61</v>
      </c>
      <c r="I67" s="400"/>
      <c r="J67" s="6">
        <v>443</v>
      </c>
      <c r="K67" s="36">
        <f t="shared" si="4"/>
        <v>8</v>
      </c>
      <c r="L67" s="41">
        <v>0</v>
      </c>
      <c r="M67" s="42">
        <v>8</v>
      </c>
    </row>
    <row r="68" spans="1:13" ht="9" customHeight="1" x14ac:dyDescent="0.2">
      <c r="A68" s="404" t="s">
        <v>33</v>
      </c>
      <c r="B68" s="405"/>
      <c r="C68" s="6">
        <v>221</v>
      </c>
      <c r="D68" s="36"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2</v>
      </c>
      <c r="L68" s="41">
        <v>0</v>
      </c>
      <c r="M68" s="42">
        <v>2</v>
      </c>
    </row>
    <row r="69" spans="1:13" ht="9" customHeight="1" x14ac:dyDescent="0.2">
      <c r="A69" s="404" t="s">
        <v>34</v>
      </c>
      <c r="B69" s="405"/>
      <c r="C69" s="6">
        <v>222</v>
      </c>
      <c r="D69" s="36">
        <v>1150</v>
      </c>
      <c r="E69" s="41">
        <v>380</v>
      </c>
      <c r="F69" s="42">
        <v>770</v>
      </c>
      <c r="G69" s="30"/>
      <c r="H69" s="399" t="s">
        <v>62</v>
      </c>
      <c r="I69" s="400"/>
      <c r="J69" s="6">
        <v>451</v>
      </c>
      <c r="K69" s="36">
        <f t="shared" si="4"/>
        <v>22</v>
      </c>
      <c r="L69" s="41">
        <v>0</v>
      </c>
      <c r="M69" s="42">
        <v>22</v>
      </c>
    </row>
    <row r="70" spans="1:13" ht="9" customHeight="1" x14ac:dyDescent="0.2">
      <c r="A70" s="399" t="s">
        <v>35</v>
      </c>
      <c r="B70" s="400"/>
      <c r="C70" s="6">
        <v>231</v>
      </c>
      <c r="D70" s="36">
        <v>4</v>
      </c>
      <c r="E70" s="41">
        <v>0</v>
      </c>
      <c r="F70" s="42">
        <v>4</v>
      </c>
      <c r="G70" s="30"/>
      <c r="H70" s="406" t="s">
        <v>232</v>
      </c>
      <c r="I70" s="407"/>
      <c r="J70" s="220">
        <v>461</v>
      </c>
      <c r="K70" s="36">
        <f t="shared" si="4"/>
        <v>280</v>
      </c>
      <c r="L70" s="41">
        <v>0</v>
      </c>
      <c r="M70" s="42">
        <v>280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v>1001</v>
      </c>
      <c r="E71" s="41">
        <v>470</v>
      </c>
      <c r="F71" s="42">
        <v>531</v>
      </c>
      <c r="H71" s="404" t="s">
        <v>89</v>
      </c>
      <c r="I71" s="405"/>
      <c r="J71" s="6">
        <v>471</v>
      </c>
      <c r="K71" s="36">
        <f t="shared" si="4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3970</v>
      </c>
      <c r="L72" s="41">
        <f>SUM(L73:L79)</f>
        <v>1541</v>
      </c>
      <c r="M72" s="42">
        <f>SUM(M73:M79)</f>
        <v>2429</v>
      </c>
    </row>
    <row r="73" spans="1:13" ht="9" customHeight="1" x14ac:dyDescent="0.2">
      <c r="A73" s="226" t="s">
        <v>38</v>
      </c>
      <c r="B73" s="227"/>
      <c r="C73" s="6">
        <v>252</v>
      </c>
      <c r="D73" s="36">
        <v>1902</v>
      </c>
      <c r="E73" s="41">
        <v>587</v>
      </c>
      <c r="F73" s="42">
        <v>1315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182</v>
      </c>
      <c r="L73" s="41">
        <v>182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v>40</v>
      </c>
      <c r="E74" s="41">
        <v>0</v>
      </c>
      <c r="F74" s="42">
        <v>40</v>
      </c>
      <c r="G74" s="30"/>
      <c r="H74" s="411" t="s">
        <v>92</v>
      </c>
      <c r="I74" s="412"/>
      <c r="J74" s="24">
        <v>491</v>
      </c>
      <c r="K74" s="36">
        <f t="shared" si="5"/>
        <v>0</v>
      </c>
      <c r="L74" s="41">
        <v>0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v>19</v>
      </c>
      <c r="E75" s="41">
        <v>13</v>
      </c>
      <c r="F75" s="42">
        <v>6</v>
      </c>
      <c r="G75" s="30"/>
      <c r="H75" s="406" t="s">
        <v>64</v>
      </c>
      <c r="I75" s="407"/>
      <c r="J75" s="220">
        <v>501</v>
      </c>
      <c r="K75" s="36">
        <f t="shared" si="5"/>
        <v>120</v>
      </c>
      <c r="L75" s="41">
        <v>0</v>
      </c>
      <c r="M75" s="42">
        <v>120</v>
      </c>
    </row>
    <row r="76" spans="1:13" ht="9" customHeight="1" x14ac:dyDescent="0.2">
      <c r="A76" s="226" t="s">
        <v>40</v>
      </c>
      <c r="B76" s="227"/>
      <c r="C76" s="6">
        <v>255</v>
      </c>
      <c r="D76" s="36"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5"/>
        <v>408</v>
      </c>
      <c r="L76" s="41">
        <v>408</v>
      </c>
      <c r="M76" s="42">
        <v>0</v>
      </c>
    </row>
    <row r="77" spans="1:13" ht="9" customHeight="1" x14ac:dyDescent="0.2">
      <c r="A77" s="226" t="s">
        <v>86</v>
      </c>
      <c r="B77" s="227"/>
      <c r="C77" s="6">
        <v>256</v>
      </c>
      <c r="D77" s="36">
        <v>146</v>
      </c>
      <c r="E77" s="41">
        <v>5</v>
      </c>
      <c r="F77" s="42">
        <v>141</v>
      </c>
      <c r="G77" s="30"/>
      <c r="H77" s="404" t="s">
        <v>65</v>
      </c>
      <c r="I77" s="405"/>
      <c r="J77" s="6">
        <v>512</v>
      </c>
      <c r="K77" s="36">
        <f t="shared" si="5"/>
        <v>0</v>
      </c>
      <c r="L77" s="41">
        <v>0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v>780</v>
      </c>
      <c r="E78" s="41">
        <v>370</v>
      </c>
      <c r="F78" s="42">
        <v>410</v>
      </c>
      <c r="G78" s="30"/>
      <c r="H78" s="399" t="s">
        <v>66</v>
      </c>
      <c r="I78" s="400"/>
      <c r="J78" s="6">
        <v>521</v>
      </c>
      <c r="K78" s="36">
        <f t="shared" si="5"/>
        <v>1614</v>
      </c>
      <c r="L78" s="41">
        <v>668</v>
      </c>
      <c r="M78" s="42">
        <v>946</v>
      </c>
    </row>
    <row r="79" spans="1:13" ht="9" customHeight="1" x14ac:dyDescent="0.2">
      <c r="A79" s="399" t="s">
        <v>42</v>
      </c>
      <c r="B79" s="400"/>
      <c r="C79" s="6">
        <v>262</v>
      </c>
      <c r="D79" s="36">
        <v>2</v>
      </c>
      <c r="E79" s="41">
        <v>0</v>
      </c>
      <c r="F79" s="42">
        <v>2</v>
      </c>
      <c r="G79" s="30"/>
      <c r="H79" s="399" t="s">
        <v>67</v>
      </c>
      <c r="I79" s="400"/>
      <c r="J79" s="6">
        <v>531</v>
      </c>
      <c r="K79" s="36">
        <f t="shared" si="5"/>
        <v>1646</v>
      </c>
      <c r="L79" s="41">
        <v>283</v>
      </c>
      <c r="M79" s="42">
        <v>1363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204</v>
      </c>
      <c r="L80" s="290">
        <v>32</v>
      </c>
      <c r="M80" s="40">
        <v>172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765</v>
      </c>
      <c r="L81" s="37">
        <v>335</v>
      </c>
      <c r="M81" s="40">
        <v>430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51:B51"/>
    <mergeCell ref="A63:B63"/>
    <mergeCell ref="A65:B65"/>
    <mergeCell ref="H78:I78"/>
    <mergeCell ref="H71:I71"/>
    <mergeCell ref="H62:I62"/>
    <mergeCell ref="A38:B38"/>
    <mergeCell ref="A35:B35"/>
    <mergeCell ref="J23:K23"/>
    <mergeCell ref="A23:B25"/>
    <mergeCell ref="A33:E33"/>
    <mergeCell ref="A34:B34"/>
    <mergeCell ref="A37:B37"/>
    <mergeCell ref="A29:B31"/>
    <mergeCell ref="H36:I36"/>
    <mergeCell ref="H37:I37"/>
    <mergeCell ref="H35:I35"/>
    <mergeCell ref="H28:H30"/>
    <mergeCell ref="J28:K28"/>
    <mergeCell ref="H25:H27"/>
    <mergeCell ref="J27:K27"/>
    <mergeCell ref="A60:B60"/>
    <mergeCell ref="H53:I53"/>
    <mergeCell ref="H52:I52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14:A19"/>
    <mergeCell ref="B14:B16"/>
    <mergeCell ref="A20:B22"/>
    <mergeCell ref="H38:I38"/>
    <mergeCell ref="C10:D10"/>
    <mergeCell ref="H11:H13"/>
    <mergeCell ref="H20:K20"/>
    <mergeCell ref="J13:K13"/>
    <mergeCell ref="J11:K11"/>
    <mergeCell ref="H22:H24"/>
    <mergeCell ref="J29:K29"/>
    <mergeCell ref="J30:K30"/>
    <mergeCell ref="J22:K22"/>
    <mergeCell ref="J25:K25"/>
    <mergeCell ref="H34:I34"/>
    <mergeCell ref="A47:B47"/>
    <mergeCell ref="A48:B48"/>
    <mergeCell ref="A50:B50"/>
    <mergeCell ref="J21:K21"/>
    <mergeCell ref="J10:K10"/>
    <mergeCell ref="J12:K12"/>
    <mergeCell ref="H6:J6"/>
    <mergeCell ref="A44:B44"/>
    <mergeCell ref="A26:B28"/>
    <mergeCell ref="J26:K26"/>
    <mergeCell ref="J24:K24"/>
    <mergeCell ref="H39:I39"/>
    <mergeCell ref="H42:I42"/>
    <mergeCell ref="A41:B41"/>
    <mergeCell ref="A45:B45"/>
    <mergeCell ref="A46:B46"/>
    <mergeCell ref="H40:I40"/>
    <mergeCell ref="A49:B49"/>
    <mergeCell ref="A54:B54"/>
    <mergeCell ref="H70:I70"/>
    <mergeCell ref="H74:I74"/>
    <mergeCell ref="H69:I69"/>
    <mergeCell ref="A72:B72"/>
    <mergeCell ref="A69:B69"/>
    <mergeCell ref="A70:B70"/>
    <mergeCell ref="A68:B68"/>
    <mergeCell ref="A61:B61"/>
    <mergeCell ref="H51:I51"/>
    <mergeCell ref="H66:I66"/>
    <mergeCell ref="H44:I44"/>
    <mergeCell ref="H48:I48"/>
    <mergeCell ref="H54:I54"/>
    <mergeCell ref="A59:B59"/>
    <mergeCell ref="H81:I81"/>
    <mergeCell ref="H72:I72"/>
    <mergeCell ref="H67:I67"/>
    <mergeCell ref="A71:B71"/>
    <mergeCell ref="A74:B74"/>
    <mergeCell ref="A78:B78"/>
    <mergeCell ref="H77:I77"/>
    <mergeCell ref="H76:I76"/>
    <mergeCell ref="H65:I65"/>
    <mergeCell ref="H64:I64"/>
    <mergeCell ref="A52:B52"/>
    <mergeCell ref="A62:B62"/>
    <mergeCell ref="H61:I61"/>
    <mergeCell ref="H59:I59"/>
    <mergeCell ref="H58:I58"/>
    <mergeCell ref="H60:I60"/>
    <mergeCell ref="A80:B80"/>
    <mergeCell ref="A64:B64"/>
    <mergeCell ref="A79:B79"/>
    <mergeCell ref="H68:I68"/>
    <mergeCell ref="H79:I79"/>
    <mergeCell ref="A58:B58"/>
    <mergeCell ref="A57:B57"/>
    <mergeCell ref="A56:B56"/>
    <mergeCell ref="H57:I57"/>
    <mergeCell ref="H56:I56"/>
    <mergeCell ref="A55:B55"/>
    <mergeCell ref="H63:I63"/>
    <mergeCell ref="H75:I75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407" orientation="portrait" useFirstPageNumber="1" horizontalDpi="300" verticalDpi="300" r:id="rId1"/>
  <headerFooter scaleWithDoc="0" alignWithMargins="0">
    <oddFooter>&amp;C-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27"/>
  <sheetViews>
    <sheetView zoomScaleNormal="100" zoomScaleSheetLayoutView="145" workbookViewId="0">
      <selection activeCell="H66" sqref="H66:I66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117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443</v>
      </c>
      <c r="E11" s="257">
        <f>SUM(E14,E17,E20,E23,E26,E29)</f>
        <v>1891782</v>
      </c>
      <c r="F11" s="195"/>
      <c r="G11" s="13"/>
      <c r="H11" s="356" t="s">
        <v>10</v>
      </c>
      <c r="I11" s="261">
        <f>SUM(J11:L11)</f>
        <v>28188</v>
      </c>
      <c r="J11" s="371">
        <v>12409</v>
      </c>
      <c r="K11" s="372"/>
      <c r="L11" s="256">
        <v>15779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380</v>
      </c>
      <c r="E12" s="261">
        <f>SUM(E15,E18,E21,E24,E27,E30)</f>
        <v>1535294</v>
      </c>
      <c r="F12" s="195"/>
      <c r="G12" s="13"/>
      <c r="H12" s="357"/>
      <c r="I12" s="258">
        <f>SUM(J12:L12)</f>
        <v>20278</v>
      </c>
      <c r="J12" s="418">
        <v>9079</v>
      </c>
      <c r="K12" s="419"/>
      <c r="L12" s="259">
        <v>11199</v>
      </c>
      <c r="M12" s="30"/>
    </row>
    <row r="13" spans="1:13" ht="9.6" customHeight="1" x14ac:dyDescent="0.2">
      <c r="A13" s="354"/>
      <c r="B13" s="355"/>
      <c r="C13" s="19"/>
      <c r="D13" s="223">
        <f>SUM(D11-D12)</f>
        <v>63</v>
      </c>
      <c r="E13" s="261">
        <f>SUM(E11-E12)</f>
        <v>356488</v>
      </c>
      <c r="F13" s="195"/>
      <c r="G13" s="13"/>
      <c r="H13" s="358"/>
      <c r="I13" s="254">
        <f>SUM(J13:L13)</f>
        <v>7910</v>
      </c>
      <c r="J13" s="389">
        <f>SUM(J11-J12)</f>
        <v>3330</v>
      </c>
      <c r="K13" s="390"/>
      <c r="L13" s="254">
        <f>SUM(L11-L12)</f>
        <v>4580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328</v>
      </c>
      <c r="E14" s="261">
        <v>1838455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264</v>
      </c>
      <c r="E15" s="261">
        <v>1481870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64</v>
      </c>
      <c r="E16" s="261">
        <f>SUM(E14-E15)</f>
        <v>356585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115</v>
      </c>
      <c r="E17" s="261">
        <v>53327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116</v>
      </c>
      <c r="E18" s="261">
        <v>53424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-1</v>
      </c>
      <c r="E19" s="261">
        <f>SUM(E17-E18)</f>
        <v>-97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0</v>
      </c>
      <c r="E25" s="261">
        <f>SUM(E23-E24)</f>
        <v>0</v>
      </c>
      <c r="F25" s="195"/>
      <c r="G25" s="13"/>
      <c r="H25" s="377" t="s">
        <v>75</v>
      </c>
      <c r="I25" s="261">
        <f t="shared" ref="I25:I30" si="0">SUM(J25:L25)</f>
        <v>3436</v>
      </c>
      <c r="J25" s="387">
        <v>1718</v>
      </c>
      <c r="K25" s="388"/>
      <c r="L25" s="258">
        <f>J25</f>
        <v>1718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2754</v>
      </c>
      <c r="J26" s="387">
        <v>1377</v>
      </c>
      <c r="K26" s="388"/>
      <c r="L26" s="258">
        <f>J26</f>
        <v>1377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682</v>
      </c>
      <c r="J27" s="387">
        <f>SUM(J25-J26)</f>
        <v>341</v>
      </c>
      <c r="K27" s="388"/>
      <c r="L27" s="258">
        <f>SUM(L25-L26)</f>
        <v>341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0</v>
      </c>
      <c r="E29" s="261">
        <v>0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0</v>
      </c>
      <c r="E30" s="261">
        <v>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0</v>
      </c>
      <c r="E31" s="254">
        <f>SUM(E29-E30)</f>
        <v>0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49135</v>
      </c>
      <c r="E35" s="186">
        <f>SUM(E36+L81)</f>
        <v>6406</v>
      </c>
      <c r="F35" s="187">
        <f>SUM(F36+M81)</f>
        <v>42729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49135</v>
      </c>
      <c r="E36" s="289">
        <f>SUM(E37+E49+E56+E67+L37+L53+L63+L72+L80)</f>
        <v>6406</v>
      </c>
      <c r="F36" s="187">
        <f>SUM(F37+F49+F56+F67+M37+M53+M63+M72+M80)</f>
        <v>42729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2420</v>
      </c>
      <c r="E37" s="41">
        <f>SUM(E38:E48)</f>
        <v>786</v>
      </c>
      <c r="F37" s="42">
        <f>SUM(F38:F48)</f>
        <v>1634</v>
      </c>
      <c r="G37" s="30"/>
      <c r="H37" s="399" t="s">
        <v>45</v>
      </c>
      <c r="I37" s="401"/>
      <c r="J37" s="6"/>
      <c r="K37" s="36">
        <f>SUM(K38:K52)</f>
        <v>5748</v>
      </c>
      <c r="L37" s="36">
        <f t="shared" ref="L37:M37" si="1">SUM(L38:L52)</f>
        <v>31</v>
      </c>
      <c r="M37" s="223">
        <f t="shared" si="1"/>
        <v>5717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19</v>
      </c>
      <c r="E39" s="41">
        <v>0</v>
      </c>
      <c r="F39" s="42">
        <v>19</v>
      </c>
      <c r="G39" s="30"/>
      <c r="H39" s="399" t="s">
        <v>265</v>
      </c>
      <c r="I39" s="401"/>
      <c r="J39" s="6">
        <v>281</v>
      </c>
      <c r="K39" s="36">
        <f t="shared" si="3"/>
        <v>2910</v>
      </c>
      <c r="L39" s="41">
        <v>0</v>
      </c>
      <c r="M39" s="42">
        <v>2910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15</v>
      </c>
      <c r="L40" s="41">
        <v>15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1302</v>
      </c>
      <c r="L41" s="41">
        <v>5</v>
      </c>
      <c r="M41" s="42">
        <v>1297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0</v>
      </c>
      <c r="L42" s="41">
        <v>0</v>
      </c>
      <c r="M42" s="42">
        <v>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368</v>
      </c>
      <c r="E43" s="41">
        <v>0</v>
      </c>
      <c r="F43" s="153">
        <v>368</v>
      </c>
      <c r="G43" s="30"/>
      <c r="H43" s="399" t="s">
        <v>267</v>
      </c>
      <c r="I43" s="401"/>
      <c r="J43" s="6">
        <v>320</v>
      </c>
      <c r="K43" s="36">
        <f t="shared" si="3"/>
        <v>24</v>
      </c>
      <c r="L43" s="41">
        <v>0</v>
      </c>
      <c r="M43" s="42">
        <v>24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1176</v>
      </c>
      <c r="L44" s="41">
        <v>11</v>
      </c>
      <c r="M44" s="42">
        <v>1165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268</v>
      </c>
      <c r="E45" s="41">
        <v>251</v>
      </c>
      <c r="F45" s="42">
        <v>17</v>
      </c>
      <c r="G45" s="30"/>
      <c r="H45" s="226" t="s">
        <v>50</v>
      </c>
      <c r="I45" s="227"/>
      <c r="J45" s="6">
        <v>322</v>
      </c>
      <c r="K45" s="36">
        <f t="shared" si="3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321</v>
      </c>
      <c r="L46" s="41">
        <v>0</v>
      </c>
      <c r="M46" s="42">
        <v>321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617</v>
      </c>
      <c r="E47" s="41">
        <v>4</v>
      </c>
      <c r="F47" s="42">
        <v>613</v>
      </c>
      <c r="G47" s="30"/>
      <c r="H47" s="226" t="s">
        <v>49</v>
      </c>
      <c r="I47" s="227"/>
      <c r="J47" s="6">
        <v>324</v>
      </c>
      <c r="K47" s="36">
        <f t="shared" si="3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1148</v>
      </c>
      <c r="E48" s="41">
        <v>531</v>
      </c>
      <c r="F48" s="42">
        <v>617</v>
      </c>
      <c r="G48" s="30"/>
      <c r="H48" s="399" t="s">
        <v>269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451</v>
      </c>
      <c r="E49" s="36">
        <f t="shared" ref="E49:F49" si="4">SUM(E50:E55)</f>
        <v>16</v>
      </c>
      <c r="F49" s="223">
        <f t="shared" si="4"/>
        <v>435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449</v>
      </c>
      <c r="E51" s="41">
        <v>16</v>
      </c>
      <c r="F51" s="42">
        <v>433</v>
      </c>
      <c r="G51" s="30"/>
      <c r="H51" s="399" t="s">
        <v>53</v>
      </c>
      <c r="I51" s="400"/>
      <c r="J51" s="6">
        <v>361</v>
      </c>
      <c r="K51" s="36">
        <f t="shared" si="3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3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451</v>
      </c>
      <c r="L53" s="36">
        <f t="shared" ref="L53:M53" si="5">SUM(L54:L62)</f>
        <v>0</v>
      </c>
      <c r="M53" s="223">
        <f t="shared" si="5"/>
        <v>451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2</v>
      </c>
      <c r="E54" s="41">
        <v>0</v>
      </c>
      <c r="F54" s="42">
        <v>2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26814</v>
      </c>
      <c r="E56" s="36">
        <f t="shared" ref="E56:F56" si="7">SUM(E57:E66)</f>
        <v>0</v>
      </c>
      <c r="F56" s="223">
        <f t="shared" si="7"/>
        <v>26814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18</v>
      </c>
      <c r="L58" s="41">
        <v>0</v>
      </c>
      <c r="M58" s="42">
        <v>18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433</v>
      </c>
      <c r="L59" s="41">
        <v>0</v>
      </c>
      <c r="M59" s="42">
        <v>433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20013</v>
      </c>
      <c r="E60" s="41">
        <v>0</v>
      </c>
      <c r="F60" s="42">
        <v>20013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5041</v>
      </c>
      <c r="E61" s="41">
        <v>0</v>
      </c>
      <c r="F61" s="42">
        <v>5041</v>
      </c>
      <c r="G61" s="30"/>
      <c r="H61" s="404" t="s">
        <v>270</v>
      </c>
      <c r="I61" s="405"/>
      <c r="J61" s="6">
        <v>424</v>
      </c>
      <c r="K61" s="36">
        <f t="shared" si="6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785</v>
      </c>
      <c r="L63" s="36">
        <f t="shared" ref="L63:M63" si="8">SUM(L64:L71)</f>
        <v>119</v>
      </c>
      <c r="M63" s="223">
        <f t="shared" si="8"/>
        <v>666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1760</v>
      </c>
      <c r="E64" s="41">
        <v>0</v>
      </c>
      <c r="F64" s="42">
        <v>1760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9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4947</v>
      </c>
      <c r="E67" s="36">
        <f t="shared" ref="E67:F67" si="10">SUM(E68:E80,L35:L36)</f>
        <v>1833</v>
      </c>
      <c r="F67" s="223">
        <f t="shared" si="10"/>
        <v>3114</v>
      </c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520</v>
      </c>
      <c r="L68" s="41">
        <v>104</v>
      </c>
      <c r="M68" s="42">
        <v>416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200</v>
      </c>
      <c r="E69" s="41">
        <v>70</v>
      </c>
      <c r="F69" s="42">
        <v>130</v>
      </c>
      <c r="G69" s="30"/>
      <c r="H69" s="399" t="s">
        <v>62</v>
      </c>
      <c r="I69" s="400"/>
      <c r="J69" s="6">
        <v>451</v>
      </c>
      <c r="K69" s="36">
        <f t="shared" si="9"/>
        <v>45</v>
      </c>
      <c r="L69" s="41">
        <v>15</v>
      </c>
      <c r="M69" s="42">
        <v>30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220</v>
      </c>
      <c r="L70" s="41">
        <v>0</v>
      </c>
      <c r="M70" s="42">
        <v>220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2"/>
        <v>1931</v>
      </c>
      <c r="E71" s="41">
        <v>625</v>
      </c>
      <c r="F71" s="42">
        <v>1306</v>
      </c>
      <c r="H71" s="404" t="s">
        <v>89</v>
      </c>
      <c r="I71" s="405"/>
      <c r="J71" s="6">
        <v>471</v>
      </c>
      <c r="K71" s="36">
        <f t="shared" si="9"/>
        <v>0</v>
      </c>
      <c r="L71" s="41"/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7203</v>
      </c>
      <c r="L72" s="36">
        <f t="shared" ref="L72:M72" si="11">SUM(L73:L79)</f>
        <v>3514</v>
      </c>
      <c r="M72" s="223">
        <f t="shared" si="11"/>
        <v>3689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1838</v>
      </c>
      <c r="E73" s="41">
        <v>673</v>
      </c>
      <c r="F73" s="42">
        <v>1165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280</v>
      </c>
      <c r="L73" s="41">
        <v>280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637</v>
      </c>
      <c r="E74" s="41">
        <v>324</v>
      </c>
      <c r="F74" s="42">
        <v>313</v>
      </c>
      <c r="G74" s="30"/>
      <c r="H74" s="411" t="s">
        <v>92</v>
      </c>
      <c r="I74" s="412"/>
      <c r="J74" s="24">
        <v>491</v>
      </c>
      <c r="K74" s="36">
        <f t="shared" si="12"/>
        <v>158</v>
      </c>
      <c r="L74" s="41">
        <v>158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51</v>
      </c>
      <c r="E75" s="41">
        <v>21</v>
      </c>
      <c r="F75" s="42">
        <v>30</v>
      </c>
      <c r="G75" s="30"/>
      <c r="H75" s="406" t="s">
        <v>64</v>
      </c>
      <c r="I75" s="407"/>
      <c r="J75" s="220">
        <v>501</v>
      </c>
      <c r="K75" s="36">
        <f t="shared" si="12"/>
        <v>113</v>
      </c>
      <c r="L75" s="41">
        <v>2</v>
      </c>
      <c r="M75" s="42">
        <v>111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12"/>
        <v>699</v>
      </c>
      <c r="L76" s="41">
        <v>593</v>
      </c>
      <c r="M76" s="42">
        <v>106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12"/>
        <v>316</v>
      </c>
      <c r="L77" s="41">
        <v>316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290</v>
      </c>
      <c r="E78" s="41">
        <v>120</v>
      </c>
      <c r="F78" s="42">
        <v>170</v>
      </c>
      <c r="G78" s="30"/>
      <c r="H78" s="399" t="s">
        <v>66</v>
      </c>
      <c r="I78" s="400"/>
      <c r="J78" s="6">
        <v>521</v>
      </c>
      <c r="K78" s="36">
        <f t="shared" si="12"/>
        <v>2326</v>
      </c>
      <c r="L78" s="41">
        <v>1617</v>
      </c>
      <c r="M78" s="42">
        <v>709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12"/>
        <v>3311</v>
      </c>
      <c r="L79" s="41">
        <v>548</v>
      </c>
      <c r="M79" s="42">
        <v>2763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316</v>
      </c>
      <c r="L80" s="290">
        <v>107</v>
      </c>
      <c r="M80" s="40">
        <v>209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/>
      <c r="M81" s="40"/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1:G1"/>
    <mergeCell ref="H41:I41"/>
    <mergeCell ref="H39:I39"/>
    <mergeCell ref="H40:I40"/>
    <mergeCell ref="A38:B38"/>
    <mergeCell ref="A3:E3"/>
    <mergeCell ref="H22:H24"/>
    <mergeCell ref="H11:H13"/>
    <mergeCell ref="H20:K20"/>
    <mergeCell ref="J23:K23"/>
    <mergeCell ref="J26:K26"/>
    <mergeCell ref="J30:K30"/>
    <mergeCell ref="J27:K27"/>
    <mergeCell ref="J28:K28"/>
    <mergeCell ref="J29:K29"/>
    <mergeCell ref="J25:K25"/>
    <mergeCell ref="A11:B13"/>
    <mergeCell ref="A23:B25"/>
    <mergeCell ref="H25:H27"/>
    <mergeCell ref="B14:B16"/>
    <mergeCell ref="H78:I78"/>
    <mergeCell ref="H66:I66"/>
    <mergeCell ref="H60:I60"/>
    <mergeCell ref="H61:I61"/>
    <mergeCell ref="H74:I74"/>
    <mergeCell ref="H73:I73"/>
    <mergeCell ref="H64:I64"/>
    <mergeCell ref="H77:I77"/>
    <mergeCell ref="A14:A19"/>
    <mergeCell ref="A20:B22"/>
    <mergeCell ref="H28:H30"/>
    <mergeCell ref="B17:B19"/>
    <mergeCell ref="A29:B31"/>
    <mergeCell ref="A69:B69"/>
    <mergeCell ref="A48:B48"/>
    <mergeCell ref="A68:B68"/>
    <mergeCell ref="A74:B74"/>
    <mergeCell ref="A72:B72"/>
    <mergeCell ref="H43:I43"/>
    <mergeCell ref="H70:I70"/>
    <mergeCell ref="A58:B58"/>
    <mergeCell ref="A59:B59"/>
    <mergeCell ref="H67:I67"/>
    <mergeCell ref="A26:B28"/>
    <mergeCell ref="A79:B79"/>
    <mergeCell ref="A46:B46"/>
    <mergeCell ref="A45:B45"/>
    <mergeCell ref="A49:B49"/>
    <mergeCell ref="A50:B50"/>
    <mergeCell ref="A37:B37"/>
    <mergeCell ref="H42:I42"/>
    <mergeCell ref="H38:I38"/>
    <mergeCell ref="A39:B39"/>
    <mergeCell ref="H50:I50"/>
    <mergeCell ref="H51:I51"/>
    <mergeCell ref="H68:I68"/>
    <mergeCell ref="H76:I76"/>
    <mergeCell ref="A65:B65"/>
    <mergeCell ref="A70:B70"/>
    <mergeCell ref="A64:B64"/>
    <mergeCell ref="H69:I69"/>
    <mergeCell ref="H75:I75"/>
    <mergeCell ref="H72:I72"/>
    <mergeCell ref="H65:I65"/>
    <mergeCell ref="H62:I62"/>
    <mergeCell ref="H59:I59"/>
    <mergeCell ref="H71:I71"/>
    <mergeCell ref="A47:B47"/>
    <mergeCell ref="H44:I44"/>
    <mergeCell ref="H48:I48"/>
    <mergeCell ref="A6:D6"/>
    <mergeCell ref="A10:B10"/>
    <mergeCell ref="C10:D10"/>
    <mergeCell ref="A56:B56"/>
    <mergeCell ref="A51:B51"/>
    <mergeCell ref="H53:I53"/>
    <mergeCell ref="A35:B35"/>
    <mergeCell ref="H6:J6"/>
    <mergeCell ref="J21:K21"/>
    <mergeCell ref="J22:K22"/>
    <mergeCell ref="J10:K10"/>
    <mergeCell ref="J12:K12"/>
    <mergeCell ref="J13:K13"/>
    <mergeCell ref="J11:K11"/>
    <mergeCell ref="J24:K24"/>
    <mergeCell ref="H54:I54"/>
    <mergeCell ref="A52:B52"/>
    <mergeCell ref="A41:B41"/>
    <mergeCell ref="H79:I79"/>
    <mergeCell ref="H81:I81"/>
    <mergeCell ref="A78:B78"/>
    <mergeCell ref="A33:E33"/>
    <mergeCell ref="A34:B34"/>
    <mergeCell ref="H34:I34"/>
    <mergeCell ref="A44:B44"/>
    <mergeCell ref="A63:B63"/>
    <mergeCell ref="H58:I58"/>
    <mergeCell ref="A54:B54"/>
    <mergeCell ref="H56:I56"/>
    <mergeCell ref="H52:I52"/>
    <mergeCell ref="A71:B71"/>
    <mergeCell ref="A61:B61"/>
    <mergeCell ref="H63:I63"/>
    <mergeCell ref="A57:B57"/>
    <mergeCell ref="A55:B55"/>
    <mergeCell ref="A60:B60"/>
    <mergeCell ref="A62:B62"/>
    <mergeCell ref="H57:I57"/>
    <mergeCell ref="H35:I35"/>
    <mergeCell ref="H36:I36"/>
    <mergeCell ref="H37:I37"/>
    <mergeCell ref="A80:B80"/>
  </mergeCells>
  <phoneticPr fontId="2"/>
  <pageMargins left="0.78740157480314965" right="0.78740157480314965" top="0.39370078740157483" bottom="0.39370078740157483" header="0.51181102362204722" footer="0.19685039370078741"/>
  <pageSetup paperSize="9" firstPageNumber="408" orientation="portrait" useFirstPageNumber="1" horizontalDpi="300" verticalDpi="300" r:id="rId1"/>
  <headerFooter scaleWithDoc="0" alignWithMargins="0">
    <oddFooter>&amp;C-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9"/>
  <sheetViews>
    <sheetView zoomScaleNormal="100" zoomScaleSheetLayoutView="100" workbookViewId="0">
      <selection activeCell="H66" sqref="H66:I66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75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118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s="30" customFormat="1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499</v>
      </c>
      <c r="E11" s="257">
        <f>SUM(E14,E17,E20,E23,E26,E29)</f>
        <v>2438589</v>
      </c>
      <c r="F11" s="195"/>
      <c r="G11" s="13"/>
      <c r="H11" s="356" t="s">
        <v>10</v>
      </c>
      <c r="I11" s="261">
        <f>SUM(J11:L11)</f>
        <v>13829</v>
      </c>
      <c r="J11" s="371">
        <v>6516</v>
      </c>
      <c r="K11" s="372"/>
      <c r="L11" s="256">
        <v>7313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524</v>
      </c>
      <c r="E12" s="261">
        <f>SUM(E15,E18,E21,E24,E27,E30)</f>
        <v>2637554</v>
      </c>
      <c r="F12" s="195"/>
      <c r="G12" s="13"/>
      <c r="H12" s="357"/>
      <c r="I12" s="258">
        <f>SUM(J12:L12)</f>
        <v>15382</v>
      </c>
      <c r="J12" s="418">
        <v>7342</v>
      </c>
      <c r="K12" s="419"/>
      <c r="L12" s="259">
        <v>8040</v>
      </c>
      <c r="M12" s="30"/>
    </row>
    <row r="13" spans="1:13" ht="9.6" customHeight="1" x14ac:dyDescent="0.2">
      <c r="A13" s="354"/>
      <c r="B13" s="355"/>
      <c r="C13" s="19"/>
      <c r="D13" s="223">
        <f>SUM(D11-D12)</f>
        <v>-25</v>
      </c>
      <c r="E13" s="261">
        <f>SUM(E11-E12)</f>
        <v>-198965</v>
      </c>
      <c r="F13" s="195"/>
      <c r="G13" s="13"/>
      <c r="H13" s="358"/>
      <c r="I13" s="254">
        <f>SUM(J13:L13)</f>
        <v>-1553</v>
      </c>
      <c r="J13" s="389">
        <f>SUM(J11-J12)</f>
        <v>-826</v>
      </c>
      <c r="K13" s="390"/>
      <c r="L13" s="254">
        <f>SUM(L11-L12)</f>
        <v>-727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429</v>
      </c>
      <c r="E14" s="261">
        <v>2410967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466</v>
      </c>
      <c r="E15" s="261">
        <v>2610829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-37</v>
      </c>
      <c r="E16" s="261">
        <f>SUM(E14-E15)</f>
        <v>-199862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70</v>
      </c>
      <c r="E17" s="261">
        <v>27622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58</v>
      </c>
      <c r="E18" s="261">
        <v>26725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12</v>
      </c>
      <c r="E19" s="261">
        <f>SUM(E17-E18)</f>
        <v>897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0</v>
      </c>
      <c r="E25" s="261">
        <f>SUM(E23-E24)</f>
        <v>0</v>
      </c>
      <c r="F25" s="195"/>
      <c r="G25" s="13"/>
      <c r="H25" s="377" t="s">
        <v>75</v>
      </c>
      <c r="I25" s="261">
        <f t="shared" ref="I25:I30" si="0">SUM(J25:L25)</f>
        <v>1760</v>
      </c>
      <c r="J25" s="387">
        <v>880</v>
      </c>
      <c r="K25" s="388"/>
      <c r="L25" s="258">
        <f>J25</f>
        <v>880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2794</v>
      </c>
      <c r="J26" s="387">
        <v>1397</v>
      </c>
      <c r="K26" s="388"/>
      <c r="L26" s="258">
        <f>J26</f>
        <v>1397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-1034</v>
      </c>
      <c r="J27" s="387">
        <f>SUM(J25-J26)</f>
        <v>-517</v>
      </c>
      <c r="K27" s="388"/>
      <c r="L27" s="258">
        <f>SUM(L25-L26)</f>
        <v>-517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/>
      <c r="E29" s="261"/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0</v>
      </c>
      <c r="E30" s="261">
        <v>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0</v>
      </c>
      <c r="E31" s="254">
        <f>SUM(E29-E30)</f>
        <v>0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21205</v>
      </c>
      <c r="E35" s="186">
        <f>SUM(E36+L81)</f>
        <v>4934</v>
      </c>
      <c r="F35" s="187">
        <f>SUM(F36+M81)</f>
        <v>16271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21205</v>
      </c>
      <c r="E36" s="289">
        <f>SUM(E37+E49+E56+E67+L37+L53+L63+L72+L80)</f>
        <v>4934</v>
      </c>
      <c r="F36" s="187">
        <f>SUM(F37+F49+F56+F67+M37+M53+M63+M72+M80)</f>
        <v>16271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616</v>
      </c>
      <c r="E37" s="41">
        <f>SUM(E38:E48)</f>
        <v>194</v>
      </c>
      <c r="F37" s="42">
        <f>SUM(F38:F48)</f>
        <v>422</v>
      </c>
      <c r="G37" s="30"/>
      <c r="H37" s="399" t="s">
        <v>45</v>
      </c>
      <c r="I37" s="401"/>
      <c r="J37" s="6"/>
      <c r="K37" s="36">
        <f>SUM(K38:K52)</f>
        <v>4024</v>
      </c>
      <c r="L37" s="36">
        <f t="shared" ref="L37:M37" si="1">SUM(L38:L52)</f>
        <v>136</v>
      </c>
      <c r="M37" s="223">
        <f t="shared" si="1"/>
        <v>3888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1</v>
      </c>
      <c r="E38" s="41">
        <v>0</v>
      </c>
      <c r="F38" s="42">
        <v>1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18</v>
      </c>
      <c r="E39" s="41">
        <v>0</v>
      </c>
      <c r="F39" s="42">
        <v>18</v>
      </c>
      <c r="G39" s="30"/>
      <c r="H39" s="399" t="s">
        <v>265</v>
      </c>
      <c r="I39" s="401"/>
      <c r="J39" s="6">
        <v>281</v>
      </c>
      <c r="K39" s="36">
        <f t="shared" si="3"/>
        <v>2302</v>
      </c>
      <c r="L39" s="41">
        <v>0</v>
      </c>
      <c r="M39" s="42">
        <v>2302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488</v>
      </c>
      <c r="L41" s="41">
        <v>126</v>
      </c>
      <c r="M41" s="42">
        <v>362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314</v>
      </c>
      <c r="L42" s="41">
        <v>0</v>
      </c>
      <c r="M42" s="42">
        <v>314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228</v>
      </c>
      <c r="E43" s="152">
        <v>2</v>
      </c>
      <c r="F43" s="153">
        <v>226</v>
      </c>
      <c r="G43" s="30"/>
      <c r="H43" s="399" t="s">
        <v>267</v>
      </c>
      <c r="I43" s="401"/>
      <c r="J43" s="6">
        <v>320</v>
      </c>
      <c r="K43" s="36">
        <f t="shared" si="3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662</v>
      </c>
      <c r="L44" s="41">
        <v>10</v>
      </c>
      <c r="M44" s="42">
        <v>652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2</v>
      </c>
      <c r="E45" s="41">
        <v>2</v>
      </c>
      <c r="F45" s="42">
        <v>0</v>
      </c>
      <c r="G45" s="30"/>
      <c r="H45" s="226" t="s">
        <v>50</v>
      </c>
      <c r="I45" s="227"/>
      <c r="J45" s="6">
        <v>322</v>
      </c>
      <c r="K45" s="36">
        <f t="shared" si="3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240</v>
      </c>
      <c r="L46" s="41">
        <v>0</v>
      </c>
      <c r="M46" s="42">
        <v>240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89</v>
      </c>
      <c r="E47" s="41">
        <v>0</v>
      </c>
      <c r="F47" s="42">
        <v>89</v>
      </c>
      <c r="G47" s="30"/>
      <c r="H47" s="226" t="s">
        <v>49</v>
      </c>
      <c r="I47" s="227"/>
      <c r="J47" s="6">
        <v>324</v>
      </c>
      <c r="K47" s="36">
        <f t="shared" si="3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278</v>
      </c>
      <c r="E48" s="41">
        <v>190</v>
      </c>
      <c r="F48" s="42">
        <v>88</v>
      </c>
      <c r="G48" s="30"/>
      <c r="H48" s="399" t="s">
        <v>274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511</v>
      </c>
      <c r="E49" s="36">
        <f t="shared" ref="E49:F49" si="4">SUM(E50:E55)</f>
        <v>49</v>
      </c>
      <c r="F49" s="223">
        <f t="shared" si="4"/>
        <v>462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10</v>
      </c>
      <c r="E50" s="41">
        <v>10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7</v>
      </c>
      <c r="L50" s="41">
        <v>0</v>
      </c>
      <c r="M50" s="42">
        <v>7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490</v>
      </c>
      <c r="E51" s="41">
        <v>29</v>
      </c>
      <c r="F51" s="42">
        <v>461</v>
      </c>
      <c r="G51" s="30"/>
      <c r="H51" s="399" t="s">
        <v>53</v>
      </c>
      <c r="I51" s="400"/>
      <c r="J51" s="6">
        <v>361</v>
      </c>
      <c r="K51" s="36">
        <f t="shared" si="3"/>
        <v>11</v>
      </c>
      <c r="L51" s="41">
        <v>0</v>
      </c>
      <c r="M51" s="42">
        <v>11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3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348</v>
      </c>
      <c r="L53" s="36">
        <f t="shared" ref="L53:M53" si="5">SUM(L54:L62)</f>
        <v>148</v>
      </c>
      <c r="M53" s="223">
        <f t="shared" si="5"/>
        <v>200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11</v>
      </c>
      <c r="E54" s="41">
        <v>10</v>
      </c>
      <c r="F54" s="42">
        <v>1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4714</v>
      </c>
      <c r="E56" s="36">
        <f t="shared" ref="E56:F56" si="7">SUM(E57:E66)</f>
        <v>0</v>
      </c>
      <c r="F56" s="223">
        <f t="shared" si="7"/>
        <v>4714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124</v>
      </c>
      <c r="L58" s="41">
        <v>0</v>
      </c>
      <c r="M58" s="42">
        <v>124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222</v>
      </c>
      <c r="L59" s="41">
        <v>148</v>
      </c>
      <c r="M59" s="42">
        <v>74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4714</v>
      </c>
      <c r="E60" s="41">
        <v>0</v>
      </c>
      <c r="F60" s="42">
        <v>4714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6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2</v>
      </c>
      <c r="L62" s="41">
        <v>0</v>
      </c>
      <c r="M62" s="42">
        <v>2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1494</v>
      </c>
      <c r="L63" s="36">
        <f t="shared" ref="L63:M63" si="8">SUM(L64:L71)</f>
        <v>352</v>
      </c>
      <c r="M63" s="223">
        <f t="shared" si="8"/>
        <v>1142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0</v>
      </c>
      <c r="L65" s="41">
        <v>0</v>
      </c>
      <c r="M65" s="42">
        <v>0</v>
      </c>
    </row>
    <row r="66" spans="1:13" s="30" customFormat="1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H66" s="406" t="s">
        <v>234</v>
      </c>
      <c r="I66" s="407"/>
      <c r="J66" s="220">
        <v>442</v>
      </c>
      <c r="K66" s="36">
        <f t="shared" si="9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5238</v>
      </c>
      <c r="E67" s="36">
        <f t="shared" ref="E67:F67" si="10">SUM(E68:E80,L35:L36)</f>
        <v>2080</v>
      </c>
      <c r="F67" s="223">
        <f t="shared" si="10"/>
        <v>3158</v>
      </c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702</v>
      </c>
      <c r="L68" s="41">
        <v>294</v>
      </c>
      <c r="M68" s="42">
        <v>408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9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792</v>
      </c>
      <c r="L70" s="41">
        <v>58</v>
      </c>
      <c r="M70" s="42">
        <v>734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2"/>
        <v>1741</v>
      </c>
      <c r="E71" s="41">
        <v>201</v>
      </c>
      <c r="F71" s="42">
        <v>1540</v>
      </c>
      <c r="H71" s="404" t="s">
        <v>89</v>
      </c>
      <c r="I71" s="405"/>
      <c r="J71" s="6">
        <v>471</v>
      </c>
      <c r="K71" s="36">
        <f t="shared" si="9"/>
        <v>0</v>
      </c>
      <c r="L71" s="41"/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3898</v>
      </c>
      <c r="L72" s="36">
        <f t="shared" ref="L72:M72" si="11">SUM(L73:L79)</f>
        <v>1786</v>
      </c>
      <c r="M72" s="223">
        <f t="shared" si="11"/>
        <v>2112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2600</v>
      </c>
      <c r="E73" s="41">
        <v>1266</v>
      </c>
      <c r="F73" s="42">
        <v>1334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391</v>
      </c>
      <c r="L73" s="41">
        <v>391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728</v>
      </c>
      <c r="E74" s="41">
        <v>608</v>
      </c>
      <c r="F74" s="42">
        <v>120</v>
      </c>
      <c r="G74" s="30"/>
      <c r="H74" s="411" t="s">
        <v>92</v>
      </c>
      <c r="I74" s="412"/>
      <c r="J74" s="24">
        <v>491</v>
      </c>
      <c r="K74" s="36">
        <f t="shared" si="12"/>
        <v>78</v>
      </c>
      <c r="L74" s="41">
        <v>78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19</v>
      </c>
      <c r="E75" s="41">
        <v>5</v>
      </c>
      <c r="F75" s="42">
        <v>14</v>
      </c>
      <c r="G75" s="30"/>
      <c r="H75" s="406" t="s">
        <v>64</v>
      </c>
      <c r="I75" s="407"/>
      <c r="J75" s="220">
        <v>501</v>
      </c>
      <c r="K75" s="36">
        <f t="shared" si="12"/>
        <v>13</v>
      </c>
      <c r="L75" s="41">
        <v>0</v>
      </c>
      <c r="M75" s="42">
        <v>13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12"/>
        <v>228</v>
      </c>
      <c r="L76" s="41">
        <v>204</v>
      </c>
      <c r="M76" s="42">
        <v>24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12"/>
        <v>156</v>
      </c>
      <c r="L77" s="41">
        <v>156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150</v>
      </c>
      <c r="E78" s="41">
        <v>0</v>
      </c>
      <c r="F78" s="42">
        <v>150</v>
      </c>
      <c r="G78" s="30"/>
      <c r="H78" s="399" t="s">
        <v>66</v>
      </c>
      <c r="I78" s="400"/>
      <c r="J78" s="6">
        <v>521</v>
      </c>
      <c r="K78" s="36">
        <f t="shared" si="12"/>
        <v>1220</v>
      </c>
      <c r="L78" s="41">
        <v>890</v>
      </c>
      <c r="M78" s="42">
        <v>330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12"/>
        <v>1812</v>
      </c>
      <c r="L79" s="41">
        <v>67</v>
      </c>
      <c r="M79" s="42">
        <v>1745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362</v>
      </c>
      <c r="L80" s="290">
        <v>189</v>
      </c>
      <c r="M80" s="40">
        <v>173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>
        <v>0</v>
      </c>
      <c r="M81" s="40">
        <v>0</v>
      </c>
    </row>
    <row r="82" spans="1:13" ht="9.6" customHeight="1" x14ac:dyDescent="0.15">
      <c r="A82" s="409"/>
      <c r="B82" s="410"/>
      <c r="C82" s="204"/>
      <c r="D82" s="193"/>
      <c r="E82" s="194"/>
      <c r="F82" s="194"/>
      <c r="G82" s="14"/>
      <c r="H82" s="195"/>
      <c r="I82" s="192"/>
      <c r="J82" s="192"/>
      <c r="K82" s="193"/>
      <c r="L82" s="194"/>
      <c r="M82" s="194"/>
    </row>
    <row r="83" spans="1:13" ht="9.6" customHeight="1" x14ac:dyDescent="0.15">
      <c r="A83" s="203"/>
      <c r="B83" s="204"/>
      <c r="C83" s="204"/>
      <c r="D83" s="193"/>
      <c r="E83" s="194"/>
      <c r="F83" s="194"/>
      <c r="G83" s="14"/>
      <c r="H83" s="14"/>
    </row>
    <row r="84" spans="1:13" ht="9.6" customHeight="1" x14ac:dyDescent="0.2">
      <c r="A84" s="14"/>
      <c r="B84" s="14"/>
      <c r="C84" s="14"/>
      <c r="D84" s="14"/>
      <c r="E84" s="14"/>
      <c r="F84" s="14"/>
      <c r="G84" s="14"/>
      <c r="H84" s="14"/>
    </row>
    <row r="85" spans="1:13" ht="15.6" customHeight="1" x14ac:dyDescent="0.2">
      <c r="D85" s="9"/>
      <c r="E85" s="9"/>
      <c r="F85" s="9"/>
      <c r="G85" s="14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15.6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21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15.6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20.25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  <row r="128" spans="4:6" ht="15.6" customHeight="1" x14ac:dyDescent="0.2">
      <c r="D128" s="9"/>
      <c r="E128" s="9"/>
      <c r="F128" s="9"/>
    </row>
    <row r="129" spans="4:6" ht="15.6" customHeight="1" x14ac:dyDescent="0.2">
      <c r="D129" s="9"/>
      <c r="E129" s="9"/>
      <c r="F129" s="9"/>
    </row>
  </sheetData>
  <mergeCells count="113">
    <mergeCell ref="A82:B82"/>
    <mergeCell ref="A74:B74"/>
    <mergeCell ref="H74:I74"/>
    <mergeCell ref="H75:I75"/>
    <mergeCell ref="H76:I76"/>
    <mergeCell ref="H77:I77"/>
    <mergeCell ref="A78:B78"/>
    <mergeCell ref="H78:I78"/>
    <mergeCell ref="A79:B79"/>
    <mergeCell ref="A80:B80"/>
    <mergeCell ref="H79:I79"/>
    <mergeCell ref="H81:I81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A52:B52"/>
    <mergeCell ref="H52:I52"/>
    <mergeCell ref="H53:I53"/>
    <mergeCell ref="A54:B54"/>
    <mergeCell ref="A55:B55"/>
    <mergeCell ref="A56:B56"/>
    <mergeCell ref="H56:I56"/>
    <mergeCell ref="A57:B57"/>
    <mergeCell ref="H57:I57"/>
    <mergeCell ref="H54:I54"/>
    <mergeCell ref="A46:B46"/>
    <mergeCell ref="A47:B47"/>
    <mergeCell ref="A48:B48"/>
    <mergeCell ref="A49:B49"/>
    <mergeCell ref="A50:B50"/>
    <mergeCell ref="H50:I50"/>
    <mergeCell ref="A51:B51"/>
    <mergeCell ref="H51:I51"/>
    <mergeCell ref="H48:I48"/>
    <mergeCell ref="A39:B39"/>
    <mergeCell ref="H39:I39"/>
    <mergeCell ref="H40:I40"/>
    <mergeCell ref="A41:B41"/>
    <mergeCell ref="H41:I41"/>
    <mergeCell ref="H42:I42"/>
    <mergeCell ref="H43:I43"/>
    <mergeCell ref="A44:B44"/>
    <mergeCell ref="A45:B45"/>
    <mergeCell ref="H44:I44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</mergeCells>
  <phoneticPr fontId="2"/>
  <pageMargins left="0.78740157480314965" right="0.78740157480314965" top="0.39370078740157483" bottom="0.39370078740157483" header="0.51181102362204722" footer="0.19685039370078741"/>
  <pageSetup paperSize="9" firstPageNumber="409" orientation="portrait" useFirstPageNumber="1" horizontalDpi="300" verticalDpi="300" r:id="rId1"/>
  <headerFooter scaleWithDoc="0" alignWithMargins="0">
    <oddFooter>&amp;C- &amp;P -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127"/>
  <sheetViews>
    <sheetView zoomScaleNormal="100" zoomScaleSheetLayoutView="130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119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v>590</v>
      </c>
      <c r="E11" s="257">
        <v>1914483</v>
      </c>
      <c r="F11" s="195"/>
      <c r="G11" s="13"/>
      <c r="H11" s="356" t="s">
        <v>10</v>
      </c>
      <c r="I11" s="261">
        <f>SUM(J11:L11)</f>
        <v>34378</v>
      </c>
      <c r="J11" s="371">
        <v>12272</v>
      </c>
      <c r="K11" s="372"/>
      <c r="L11" s="256">
        <v>22106</v>
      </c>
      <c r="M11" s="30"/>
    </row>
    <row r="12" spans="1:13" ht="9.6" customHeight="1" x14ac:dyDescent="0.2">
      <c r="A12" s="354"/>
      <c r="B12" s="355"/>
      <c r="C12" s="19"/>
      <c r="D12" s="222">
        <v>653</v>
      </c>
      <c r="E12" s="261">
        <v>1948359</v>
      </c>
      <c r="F12" s="195"/>
      <c r="G12" s="13"/>
      <c r="H12" s="357"/>
      <c r="I12" s="258">
        <f>SUM(J12:L12)</f>
        <v>33448</v>
      </c>
      <c r="J12" s="418">
        <v>12079</v>
      </c>
      <c r="K12" s="419"/>
      <c r="L12" s="259">
        <v>21369</v>
      </c>
      <c r="M12" s="30"/>
    </row>
    <row r="13" spans="1:13" ht="9.6" customHeight="1" x14ac:dyDescent="0.2">
      <c r="A13" s="354"/>
      <c r="B13" s="355"/>
      <c r="C13" s="19"/>
      <c r="D13" s="223">
        <v>-63</v>
      </c>
      <c r="E13" s="261">
        <v>-33876</v>
      </c>
      <c r="F13" s="195"/>
      <c r="G13" s="13"/>
      <c r="H13" s="358"/>
      <c r="I13" s="254">
        <f>SUM(J13:L13)</f>
        <v>930</v>
      </c>
      <c r="J13" s="389">
        <f>SUM(J11-J12)</f>
        <v>193</v>
      </c>
      <c r="K13" s="390"/>
      <c r="L13" s="254">
        <f>SUM(L11-L12)</f>
        <v>737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318</v>
      </c>
      <c r="E14" s="261">
        <v>1787688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312</v>
      </c>
      <c r="E15" s="261">
        <v>1749946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v>6</v>
      </c>
      <c r="E16" s="261">
        <v>37742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271</v>
      </c>
      <c r="E17" s="261">
        <v>126298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291</v>
      </c>
      <c r="E18" s="261">
        <v>89528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v>-20</v>
      </c>
      <c r="E19" s="261">
        <v>36770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0</v>
      </c>
      <c r="E25" s="261">
        <f>SUM(E23-E24)</f>
        <v>0</v>
      </c>
      <c r="F25" s="195"/>
      <c r="G25" s="13"/>
      <c r="H25" s="377" t="s">
        <v>75</v>
      </c>
      <c r="I25" s="261">
        <f t="shared" ref="I25:I30" si="0">SUM(J25:L25)</f>
        <v>16512</v>
      </c>
      <c r="J25" s="387">
        <v>8256</v>
      </c>
      <c r="K25" s="388"/>
      <c r="L25" s="258">
        <f>J25</f>
        <v>8256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16040</v>
      </c>
      <c r="J26" s="387">
        <v>8020</v>
      </c>
      <c r="K26" s="388"/>
      <c r="L26" s="258">
        <f>J26</f>
        <v>8020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472</v>
      </c>
      <c r="J27" s="387">
        <f>SUM(J25-J26)</f>
        <v>236</v>
      </c>
      <c r="K27" s="388"/>
      <c r="L27" s="258">
        <f>SUM(L25-L26)</f>
        <v>236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1</v>
      </c>
      <c r="E29" s="261">
        <v>497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50</v>
      </c>
      <c r="E30" s="261">
        <v>108885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-49</v>
      </c>
      <c r="E31" s="254">
        <f>SUM(E29-E30)</f>
        <v>-108388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123463</v>
      </c>
      <c r="E35" s="186">
        <f>SUM(E36+L81)</f>
        <v>25651</v>
      </c>
      <c r="F35" s="187">
        <f>SUM(F36+M81)</f>
        <v>97812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123463</v>
      </c>
      <c r="E36" s="289">
        <f>SUM(E37+E49+E56+E67+L37+L53+L63+L72+L80)</f>
        <v>25651</v>
      </c>
      <c r="F36" s="187">
        <f>SUM(F37+F49+F56+F67+M37+M53+M63+M72+M80)</f>
        <v>97812</v>
      </c>
      <c r="G36" s="30"/>
      <c r="H36" s="399" t="s">
        <v>44</v>
      </c>
      <c r="I36" s="400"/>
      <c r="J36" s="6">
        <v>265</v>
      </c>
      <c r="K36" s="36">
        <f>SUM(L36,M36)</f>
        <v>2</v>
      </c>
      <c r="L36" s="41">
        <v>1</v>
      </c>
      <c r="M36" s="42">
        <v>1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13340</v>
      </c>
      <c r="E37" s="41">
        <f>SUM(E38:E48)</f>
        <v>5297</v>
      </c>
      <c r="F37" s="42">
        <f>SUM(F38:F48)</f>
        <v>8043</v>
      </c>
      <c r="G37" s="30"/>
      <c r="H37" s="399" t="s">
        <v>45</v>
      </c>
      <c r="I37" s="401"/>
      <c r="J37" s="6"/>
      <c r="K37" s="36">
        <f>SUM(K38:K52)</f>
        <v>26685</v>
      </c>
      <c r="L37" s="36">
        <f t="shared" ref="L37:M37" si="1">SUM(L38:L52)</f>
        <v>813</v>
      </c>
      <c r="M37" s="223">
        <f t="shared" si="1"/>
        <v>25872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200</v>
      </c>
      <c r="E39" s="41">
        <v>0</v>
      </c>
      <c r="F39" s="42">
        <v>200</v>
      </c>
      <c r="G39" s="30"/>
      <c r="H39" s="399" t="s">
        <v>265</v>
      </c>
      <c r="I39" s="401"/>
      <c r="J39" s="6">
        <v>281</v>
      </c>
      <c r="K39" s="36">
        <f t="shared" si="3"/>
        <v>6041</v>
      </c>
      <c r="L39" s="41">
        <v>1</v>
      </c>
      <c r="M39" s="42">
        <v>6040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2482</v>
      </c>
      <c r="L41" s="41">
        <v>3</v>
      </c>
      <c r="M41" s="42">
        <v>2479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9740</v>
      </c>
      <c r="L42" s="41">
        <v>0</v>
      </c>
      <c r="M42" s="42">
        <v>9740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1990</v>
      </c>
      <c r="E43" s="152">
        <v>1</v>
      </c>
      <c r="F43" s="153">
        <v>1989</v>
      </c>
      <c r="G43" s="30"/>
      <c r="H43" s="399" t="s">
        <v>267</v>
      </c>
      <c r="I43" s="401"/>
      <c r="J43" s="6">
        <v>320</v>
      </c>
      <c r="K43" s="36">
        <f t="shared" si="3"/>
        <v>4570</v>
      </c>
      <c r="L43" s="41">
        <v>0</v>
      </c>
      <c r="M43" s="42">
        <v>4570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808</v>
      </c>
      <c r="L44" s="41">
        <v>808</v>
      </c>
      <c r="M44" s="42">
        <v>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2744</v>
      </c>
      <c r="E45" s="41">
        <v>2727</v>
      </c>
      <c r="F45" s="42">
        <v>17</v>
      </c>
      <c r="G45" s="30"/>
      <c r="H45" s="226" t="s">
        <v>50</v>
      </c>
      <c r="I45" s="227"/>
      <c r="J45" s="6">
        <v>322</v>
      </c>
      <c r="K45" s="36">
        <f t="shared" si="3"/>
        <v>3041</v>
      </c>
      <c r="L45" s="41">
        <v>0</v>
      </c>
      <c r="M45" s="42">
        <v>3041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0</v>
      </c>
      <c r="L46" s="41">
        <v>0</v>
      </c>
      <c r="M46" s="42">
        <v>0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3041</v>
      </c>
      <c r="E47" s="41">
        <v>124</v>
      </c>
      <c r="F47" s="42">
        <v>2917</v>
      </c>
      <c r="G47" s="30"/>
      <c r="H47" s="226" t="s">
        <v>49</v>
      </c>
      <c r="I47" s="227"/>
      <c r="J47" s="6">
        <v>324</v>
      </c>
      <c r="K47" s="36">
        <f t="shared" si="3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5365</v>
      </c>
      <c r="E48" s="41">
        <v>2445</v>
      </c>
      <c r="F48" s="42">
        <v>2920</v>
      </c>
      <c r="G48" s="30"/>
      <c r="H48" s="399" t="s">
        <v>269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5181</v>
      </c>
      <c r="E49" s="36">
        <f t="shared" ref="E49:F49" si="4">SUM(E50:E55)</f>
        <v>1435</v>
      </c>
      <c r="F49" s="223">
        <f t="shared" si="4"/>
        <v>3746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4201</v>
      </c>
      <c r="E51" s="41">
        <v>470</v>
      </c>
      <c r="F51" s="42">
        <v>3731</v>
      </c>
      <c r="G51" s="30"/>
      <c r="H51" s="399" t="s">
        <v>53</v>
      </c>
      <c r="I51" s="400"/>
      <c r="J51" s="6">
        <v>361</v>
      </c>
      <c r="K51" s="36">
        <f t="shared" si="3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3"/>
        <v>3</v>
      </c>
      <c r="L52" s="41">
        <v>1</v>
      </c>
      <c r="M52" s="42">
        <v>2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2419</v>
      </c>
      <c r="L53" s="36">
        <f t="shared" ref="L53:M53" si="5">SUM(L54:L62)</f>
        <v>50</v>
      </c>
      <c r="M53" s="223">
        <f t="shared" si="5"/>
        <v>2369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980</v>
      </c>
      <c r="E54" s="41">
        <v>965</v>
      </c>
      <c r="F54" s="42">
        <v>15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10</v>
      </c>
      <c r="L54" s="41">
        <v>0</v>
      </c>
      <c r="M54" s="42">
        <v>10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23970</v>
      </c>
      <c r="E56" s="36">
        <f t="shared" ref="E56:F56" si="7">SUM(E57:E66)</f>
        <v>0</v>
      </c>
      <c r="F56" s="223">
        <f t="shared" si="7"/>
        <v>23970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259</v>
      </c>
      <c r="L58" s="41">
        <v>1</v>
      </c>
      <c r="M58" s="42">
        <v>258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2148</v>
      </c>
      <c r="L59" s="41">
        <v>48</v>
      </c>
      <c r="M59" s="42">
        <v>2100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23970</v>
      </c>
      <c r="E60" s="41">
        <v>0</v>
      </c>
      <c r="F60" s="42">
        <v>23970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6"/>
        <v>1</v>
      </c>
      <c r="L61" s="41">
        <v>0</v>
      </c>
      <c r="M61" s="42">
        <v>1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1</v>
      </c>
      <c r="L62" s="41">
        <v>1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4556</v>
      </c>
      <c r="L63" s="36">
        <f t="shared" ref="L63:M63" si="8">SUM(L64:L71)</f>
        <v>1572</v>
      </c>
      <c r="M63" s="223">
        <f t="shared" si="8"/>
        <v>2984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1</v>
      </c>
      <c r="L65" s="41">
        <v>0</v>
      </c>
      <c r="M65" s="42">
        <v>1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9"/>
        <v>1</v>
      </c>
      <c r="L66" s="41">
        <v>0</v>
      </c>
      <c r="M66" s="42">
        <v>1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13264</v>
      </c>
      <c r="E67" s="36">
        <f t="shared" ref="E67:F67" si="10">SUM(E68:E80,L35:L36)</f>
        <v>2535</v>
      </c>
      <c r="F67" s="223">
        <f t="shared" si="10"/>
        <v>10729</v>
      </c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4541</v>
      </c>
      <c r="L68" s="41">
        <v>1564</v>
      </c>
      <c r="M68" s="42">
        <v>2977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9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1</v>
      </c>
      <c r="L70" s="41">
        <v>0</v>
      </c>
      <c r="M70" s="42">
        <v>1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2"/>
        <v>6328</v>
      </c>
      <c r="E71" s="41">
        <v>535</v>
      </c>
      <c r="F71" s="42">
        <v>5793</v>
      </c>
      <c r="H71" s="404" t="s">
        <v>89</v>
      </c>
      <c r="I71" s="405"/>
      <c r="J71" s="6">
        <v>471</v>
      </c>
      <c r="K71" s="36">
        <f t="shared" si="9"/>
        <v>12</v>
      </c>
      <c r="L71" s="41">
        <v>8</v>
      </c>
      <c r="M71" s="42">
        <v>4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32226</v>
      </c>
      <c r="L72" s="36">
        <f t="shared" ref="L72:M72" si="11">SUM(L73:L79)</f>
        <v>13131</v>
      </c>
      <c r="M72" s="223">
        <f t="shared" si="11"/>
        <v>19095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5420</v>
      </c>
      <c r="E73" s="41">
        <v>1146</v>
      </c>
      <c r="F73" s="42">
        <v>4274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196</v>
      </c>
      <c r="L73" s="41">
        <v>184</v>
      </c>
      <c r="M73" s="42">
        <v>12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1365</v>
      </c>
      <c r="E74" s="41">
        <v>803</v>
      </c>
      <c r="F74" s="42">
        <v>562</v>
      </c>
      <c r="G74" s="30"/>
      <c r="H74" s="411" t="s">
        <v>92</v>
      </c>
      <c r="I74" s="412"/>
      <c r="J74" s="24">
        <v>491</v>
      </c>
      <c r="K74" s="36">
        <f t="shared" si="12"/>
        <v>790</v>
      </c>
      <c r="L74" s="41">
        <v>789</v>
      </c>
      <c r="M74" s="42">
        <v>1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144</v>
      </c>
      <c r="E75" s="41">
        <v>49</v>
      </c>
      <c r="F75" s="42">
        <v>95</v>
      </c>
      <c r="G75" s="30"/>
      <c r="H75" s="406" t="s">
        <v>64</v>
      </c>
      <c r="I75" s="407"/>
      <c r="J75" s="220">
        <v>501</v>
      </c>
      <c r="K75" s="36">
        <f t="shared" si="12"/>
        <v>929</v>
      </c>
      <c r="L75" s="41">
        <v>3</v>
      </c>
      <c r="M75" s="42">
        <v>926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3</v>
      </c>
      <c r="E76" s="41">
        <v>0</v>
      </c>
      <c r="F76" s="42">
        <v>3</v>
      </c>
      <c r="G76" s="30"/>
      <c r="H76" s="413" t="s">
        <v>78</v>
      </c>
      <c r="I76" s="412"/>
      <c r="J76" s="24">
        <v>511</v>
      </c>
      <c r="K76" s="36">
        <f t="shared" si="12"/>
        <v>2096</v>
      </c>
      <c r="L76" s="41">
        <v>1835</v>
      </c>
      <c r="M76" s="42">
        <v>261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12"/>
        <v>1562</v>
      </c>
      <c r="L77" s="41">
        <v>1562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0</v>
      </c>
      <c r="E78" s="41">
        <v>0</v>
      </c>
      <c r="F78" s="42">
        <v>0</v>
      </c>
      <c r="G78" s="30"/>
      <c r="H78" s="399" t="s">
        <v>66</v>
      </c>
      <c r="I78" s="400"/>
      <c r="J78" s="6">
        <v>521</v>
      </c>
      <c r="K78" s="36">
        <f t="shared" si="12"/>
        <v>11781</v>
      </c>
      <c r="L78" s="41">
        <v>6742</v>
      </c>
      <c r="M78" s="42">
        <v>5039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2</v>
      </c>
      <c r="E79" s="41">
        <v>1</v>
      </c>
      <c r="F79" s="42">
        <v>1</v>
      </c>
      <c r="G79" s="30"/>
      <c r="H79" s="399" t="s">
        <v>67</v>
      </c>
      <c r="I79" s="400"/>
      <c r="J79" s="6">
        <v>531</v>
      </c>
      <c r="K79" s="36">
        <f t="shared" si="12"/>
        <v>14872</v>
      </c>
      <c r="L79" s="41">
        <v>2016</v>
      </c>
      <c r="M79" s="42">
        <v>12856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1822</v>
      </c>
      <c r="L80" s="290">
        <v>818</v>
      </c>
      <c r="M80" s="40">
        <v>1004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51:B51"/>
    <mergeCell ref="A63:B63"/>
    <mergeCell ref="A65:B65"/>
    <mergeCell ref="H78:I78"/>
    <mergeCell ref="H71:I71"/>
    <mergeCell ref="H62:I62"/>
    <mergeCell ref="A38:B38"/>
    <mergeCell ref="A35:B35"/>
    <mergeCell ref="J23:K23"/>
    <mergeCell ref="A23:B25"/>
    <mergeCell ref="A33:E33"/>
    <mergeCell ref="A34:B34"/>
    <mergeCell ref="A37:B37"/>
    <mergeCell ref="A29:B31"/>
    <mergeCell ref="H36:I36"/>
    <mergeCell ref="H37:I37"/>
    <mergeCell ref="H35:I35"/>
    <mergeCell ref="H28:H30"/>
    <mergeCell ref="J28:K28"/>
    <mergeCell ref="H25:H27"/>
    <mergeCell ref="J27:K27"/>
    <mergeCell ref="A60:B60"/>
    <mergeCell ref="H53:I53"/>
    <mergeCell ref="H52:I52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14:A19"/>
    <mergeCell ref="B14:B16"/>
    <mergeCell ref="A20:B22"/>
    <mergeCell ref="H38:I38"/>
    <mergeCell ref="C10:D10"/>
    <mergeCell ref="H11:H13"/>
    <mergeCell ref="H20:K20"/>
    <mergeCell ref="J13:K13"/>
    <mergeCell ref="J11:K11"/>
    <mergeCell ref="H22:H24"/>
    <mergeCell ref="J29:K29"/>
    <mergeCell ref="J30:K30"/>
    <mergeCell ref="J22:K22"/>
    <mergeCell ref="J25:K25"/>
    <mergeCell ref="H34:I34"/>
    <mergeCell ref="A47:B47"/>
    <mergeCell ref="A48:B48"/>
    <mergeCell ref="A50:B50"/>
    <mergeCell ref="J21:K21"/>
    <mergeCell ref="J10:K10"/>
    <mergeCell ref="J12:K12"/>
    <mergeCell ref="H6:J6"/>
    <mergeCell ref="A44:B44"/>
    <mergeCell ref="A26:B28"/>
    <mergeCell ref="J26:K26"/>
    <mergeCell ref="J24:K24"/>
    <mergeCell ref="H39:I39"/>
    <mergeCell ref="H42:I42"/>
    <mergeCell ref="A41:B41"/>
    <mergeCell ref="A45:B45"/>
    <mergeCell ref="A46:B46"/>
    <mergeCell ref="H40:I40"/>
    <mergeCell ref="A49:B49"/>
    <mergeCell ref="A54:B54"/>
    <mergeCell ref="H70:I70"/>
    <mergeCell ref="H74:I74"/>
    <mergeCell ref="H69:I69"/>
    <mergeCell ref="A72:B72"/>
    <mergeCell ref="A69:B69"/>
    <mergeCell ref="A70:B70"/>
    <mergeCell ref="A68:B68"/>
    <mergeCell ref="A61:B61"/>
    <mergeCell ref="H51:I51"/>
    <mergeCell ref="H66:I66"/>
    <mergeCell ref="H44:I44"/>
    <mergeCell ref="H48:I48"/>
    <mergeCell ref="H54:I54"/>
    <mergeCell ref="A59:B59"/>
    <mergeCell ref="H81:I81"/>
    <mergeCell ref="H72:I72"/>
    <mergeCell ref="H67:I67"/>
    <mergeCell ref="A71:B71"/>
    <mergeCell ref="A74:B74"/>
    <mergeCell ref="A78:B78"/>
    <mergeCell ref="H77:I77"/>
    <mergeCell ref="H76:I76"/>
    <mergeCell ref="H65:I65"/>
    <mergeCell ref="H64:I64"/>
    <mergeCell ref="A52:B52"/>
    <mergeCell ref="A62:B62"/>
    <mergeCell ref="H61:I61"/>
    <mergeCell ref="H59:I59"/>
    <mergeCell ref="H58:I58"/>
    <mergeCell ref="H60:I60"/>
    <mergeCell ref="A80:B80"/>
    <mergeCell ref="A64:B64"/>
    <mergeCell ref="A79:B79"/>
    <mergeCell ref="H68:I68"/>
    <mergeCell ref="H79:I79"/>
    <mergeCell ref="A58:B58"/>
    <mergeCell ref="A57:B57"/>
    <mergeCell ref="A56:B56"/>
    <mergeCell ref="H57:I57"/>
    <mergeCell ref="H56:I56"/>
    <mergeCell ref="A55:B55"/>
    <mergeCell ref="H63:I63"/>
    <mergeCell ref="H75:I75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410" orientation="portrait" useFirstPageNumber="1" horizontalDpi="300" verticalDpi="300" r:id="rId1"/>
  <headerFooter scaleWithDoc="0" alignWithMargins="0">
    <oddFooter>&amp;C-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127"/>
  <sheetViews>
    <sheetView zoomScaleNormal="100" zoomScaleSheetLayoutView="130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120</v>
      </c>
      <c r="B3" s="344"/>
      <c r="C3" s="344"/>
      <c r="D3" s="344"/>
      <c r="E3" s="344"/>
      <c r="F3" s="10"/>
      <c r="G3" s="11"/>
    </row>
    <row r="4" spans="1:13" ht="3.9" customHeight="1" x14ac:dyDescent="0.2">
      <c r="A4" s="25"/>
      <c r="B4" s="25"/>
      <c r="C4" s="25"/>
      <c r="D4" s="25"/>
      <c r="E4" s="25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v>31</v>
      </c>
      <c r="E11" s="257">
        <v>56002</v>
      </c>
      <c r="F11" s="195"/>
      <c r="G11" s="13"/>
      <c r="H11" s="356" t="s">
        <v>10</v>
      </c>
      <c r="I11" s="261">
        <f>SUM(J11:L11)</f>
        <v>880</v>
      </c>
      <c r="J11" s="371">
        <v>301</v>
      </c>
      <c r="K11" s="372"/>
      <c r="L11" s="256">
        <v>579</v>
      </c>
      <c r="M11" s="30"/>
    </row>
    <row r="12" spans="1:13" ht="9.6" customHeight="1" x14ac:dyDescent="0.2">
      <c r="A12" s="354"/>
      <c r="B12" s="355"/>
      <c r="C12" s="19"/>
      <c r="D12" s="222">
        <v>39</v>
      </c>
      <c r="E12" s="261">
        <v>90861</v>
      </c>
      <c r="F12" s="195"/>
      <c r="G12" s="13"/>
      <c r="H12" s="357"/>
      <c r="I12" s="258">
        <f>SUM(J12:L12)</f>
        <v>937</v>
      </c>
      <c r="J12" s="418">
        <v>291</v>
      </c>
      <c r="K12" s="419"/>
      <c r="L12" s="259">
        <v>646</v>
      </c>
      <c r="M12" s="30"/>
    </row>
    <row r="13" spans="1:13" ht="9.6" customHeight="1" x14ac:dyDescent="0.2">
      <c r="A13" s="354"/>
      <c r="B13" s="355"/>
      <c r="C13" s="19"/>
      <c r="D13" s="223">
        <v>-8</v>
      </c>
      <c r="E13" s="261">
        <v>-34859</v>
      </c>
      <c r="F13" s="195"/>
      <c r="G13" s="13"/>
      <c r="H13" s="358"/>
      <c r="I13" s="254">
        <f>SUM(J13:L13)</f>
        <v>-57</v>
      </c>
      <c r="J13" s="389">
        <f>SUM(J11-J12)</f>
        <v>10</v>
      </c>
      <c r="K13" s="390"/>
      <c r="L13" s="254">
        <f>SUM(L11-L12)</f>
        <v>-67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8</v>
      </c>
      <c r="E14" s="261">
        <v>44759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14</v>
      </c>
      <c r="E15" s="261">
        <v>78845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v>-6</v>
      </c>
      <c r="E16" s="261">
        <v>-34086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23</v>
      </c>
      <c r="E17" s="261">
        <v>11243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25</v>
      </c>
      <c r="E18" s="261">
        <v>12016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v>-2</v>
      </c>
      <c r="E19" s="261">
        <v>-773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0</v>
      </c>
      <c r="E25" s="261">
        <f>SUM(E23-E24)</f>
        <v>0</v>
      </c>
      <c r="F25" s="195"/>
      <c r="G25" s="13"/>
      <c r="H25" s="377" t="s">
        <v>75</v>
      </c>
      <c r="I25" s="261">
        <f t="shared" ref="I25:I30" si="0">SUM(J25:L25)</f>
        <v>900</v>
      </c>
      <c r="J25" s="387">
        <v>450</v>
      </c>
      <c r="K25" s="388"/>
      <c r="L25" s="258">
        <f>J25</f>
        <v>450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726</v>
      </c>
      <c r="J26" s="387">
        <v>363</v>
      </c>
      <c r="K26" s="388"/>
      <c r="L26" s="258">
        <f>J26</f>
        <v>363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174</v>
      </c>
      <c r="J27" s="387">
        <f>SUM(J25-J26)</f>
        <v>87</v>
      </c>
      <c r="K27" s="388"/>
      <c r="L27" s="258">
        <f>SUM(L25-L26)</f>
        <v>87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/>
      <c r="E29" s="261"/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/>
      <c r="E30" s="261"/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0</v>
      </c>
      <c r="E31" s="254">
        <f>SUM(E29-E30)</f>
        <v>0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29068</v>
      </c>
      <c r="E35" s="186">
        <f>SUM(E36+L81)</f>
        <v>1060</v>
      </c>
      <c r="F35" s="187">
        <f>SUM(F36+M81)</f>
        <v>28008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29068</v>
      </c>
      <c r="E36" s="289">
        <f>SUM(E37+E49+E56+E67+L37+L53+L63+L72+L80)</f>
        <v>1060</v>
      </c>
      <c r="F36" s="187">
        <f>SUM(F37+F49+F56+F67+M37+M53+M63+M72+M80)</f>
        <v>28008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>
        <v>0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1209</v>
      </c>
      <c r="E37" s="41">
        <f>SUM(E38:E48)</f>
        <v>480</v>
      </c>
      <c r="F37" s="42">
        <f>SUM(F38:F48)</f>
        <v>729</v>
      </c>
      <c r="G37" s="30"/>
      <c r="H37" s="399" t="s">
        <v>45</v>
      </c>
      <c r="I37" s="401"/>
      <c r="J37" s="6"/>
      <c r="K37" s="36">
        <f>SUM(K38:K52)</f>
        <v>128</v>
      </c>
      <c r="L37" s="36">
        <f t="shared" ref="L37:M37" si="1">SUM(L38:L52)</f>
        <v>8</v>
      </c>
      <c r="M37" s="223">
        <f t="shared" si="1"/>
        <v>120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8</v>
      </c>
      <c r="E39" s="41">
        <v>0</v>
      </c>
      <c r="F39" s="42">
        <v>8</v>
      </c>
      <c r="G39" s="30"/>
      <c r="H39" s="399" t="s">
        <v>265</v>
      </c>
      <c r="I39" s="401"/>
      <c r="J39" s="6">
        <v>281</v>
      </c>
      <c r="K39" s="36">
        <f t="shared" si="3"/>
        <v>61</v>
      </c>
      <c r="L39" s="41">
        <v>0</v>
      </c>
      <c r="M39" s="42">
        <v>61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25</v>
      </c>
      <c r="L41" s="41">
        <v>0</v>
      </c>
      <c r="M41" s="42">
        <v>25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0</v>
      </c>
      <c r="L42" s="41">
        <v>0</v>
      </c>
      <c r="M42" s="42">
        <v>0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191</v>
      </c>
      <c r="E43" s="152">
        <v>2</v>
      </c>
      <c r="F43" s="153">
        <v>189</v>
      </c>
      <c r="G43" s="30"/>
      <c r="H43" s="399" t="s">
        <v>267</v>
      </c>
      <c r="I43" s="401"/>
      <c r="J43" s="6">
        <v>320</v>
      </c>
      <c r="K43" s="36">
        <f t="shared" si="3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11</v>
      </c>
      <c r="L44" s="41">
        <v>8</v>
      </c>
      <c r="M44" s="42">
        <v>3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257</v>
      </c>
      <c r="E45" s="41">
        <v>255</v>
      </c>
      <c r="F45" s="42">
        <v>2</v>
      </c>
      <c r="G45" s="30"/>
      <c r="H45" s="226" t="s">
        <v>50</v>
      </c>
      <c r="I45" s="227"/>
      <c r="J45" s="6">
        <v>322</v>
      </c>
      <c r="K45" s="36">
        <f t="shared" si="3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31</v>
      </c>
      <c r="L46" s="41">
        <v>0</v>
      </c>
      <c r="M46" s="42">
        <v>31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270</v>
      </c>
      <c r="E47" s="41">
        <v>5</v>
      </c>
      <c r="F47" s="42">
        <v>265</v>
      </c>
      <c r="G47" s="30"/>
      <c r="H47" s="226" t="s">
        <v>49</v>
      </c>
      <c r="I47" s="227"/>
      <c r="J47" s="6">
        <v>324</v>
      </c>
      <c r="K47" s="36">
        <f t="shared" si="3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483</v>
      </c>
      <c r="E48" s="41">
        <v>218</v>
      </c>
      <c r="F48" s="42">
        <v>265</v>
      </c>
      <c r="G48" s="30"/>
      <c r="H48" s="399" t="s">
        <v>269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123</v>
      </c>
      <c r="E49" s="36">
        <f t="shared" ref="E49:F49" si="4">SUM(E50:E55)</f>
        <v>84</v>
      </c>
      <c r="F49" s="223">
        <f t="shared" si="4"/>
        <v>39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43</v>
      </c>
      <c r="E51" s="41">
        <v>5</v>
      </c>
      <c r="F51" s="42">
        <v>38</v>
      </c>
      <c r="G51" s="30"/>
      <c r="H51" s="399" t="s">
        <v>53</v>
      </c>
      <c r="I51" s="400"/>
      <c r="J51" s="6">
        <v>361</v>
      </c>
      <c r="K51" s="36">
        <f t="shared" si="3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3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190</v>
      </c>
      <c r="L53" s="36">
        <f t="shared" ref="L53:M53" si="5">SUM(L54:L62)</f>
        <v>8</v>
      </c>
      <c r="M53" s="223">
        <f t="shared" si="5"/>
        <v>182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80</v>
      </c>
      <c r="E54" s="41">
        <v>79</v>
      </c>
      <c r="F54" s="42">
        <v>1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25571</v>
      </c>
      <c r="E56" s="36">
        <f t="shared" ref="E56:F56" si="7">SUM(E57:E66)</f>
        <v>0</v>
      </c>
      <c r="F56" s="223">
        <f t="shared" si="7"/>
        <v>25571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16</v>
      </c>
      <c r="L58" s="41">
        <v>3</v>
      </c>
      <c r="M58" s="42">
        <v>13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174</v>
      </c>
      <c r="L59" s="41">
        <v>5</v>
      </c>
      <c r="M59" s="42">
        <v>169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25571</v>
      </c>
      <c r="E60" s="41">
        <v>0</v>
      </c>
      <c r="F60" s="42">
        <v>25571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6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209</v>
      </c>
      <c r="L63" s="36">
        <f t="shared" ref="L63:M63" si="8">SUM(L64:L71)</f>
        <v>44</v>
      </c>
      <c r="M63" s="223">
        <f t="shared" si="8"/>
        <v>165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9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141</v>
      </c>
      <c r="E67" s="36">
        <f t="shared" ref="E67:F67" si="10">SUM(E68:E80,L35:L36)</f>
        <v>29</v>
      </c>
      <c r="F67" s="223">
        <f t="shared" si="10"/>
        <v>112</v>
      </c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209</v>
      </c>
      <c r="L68" s="41">
        <v>44</v>
      </c>
      <c r="M68" s="42">
        <v>165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9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0</v>
      </c>
      <c r="L70" s="41">
        <v>0</v>
      </c>
      <c r="M70" s="42">
        <v>0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2"/>
        <v>64</v>
      </c>
      <c r="E71" s="41">
        <v>6</v>
      </c>
      <c r="F71" s="42">
        <v>58</v>
      </c>
      <c r="H71" s="404" t="s">
        <v>89</v>
      </c>
      <c r="I71" s="405"/>
      <c r="J71" s="6">
        <v>471</v>
      </c>
      <c r="K71" s="36">
        <f t="shared" si="9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1479</v>
      </c>
      <c r="L72" s="36">
        <f t="shared" ref="L72:M72" si="11">SUM(L73:L79)</f>
        <v>399</v>
      </c>
      <c r="M72" s="223">
        <f t="shared" si="11"/>
        <v>1080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55</v>
      </c>
      <c r="E73" s="41">
        <v>12</v>
      </c>
      <c r="F73" s="42">
        <v>43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0</v>
      </c>
      <c r="L73" s="41">
        <v>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14</v>
      </c>
      <c r="E74" s="41">
        <v>8</v>
      </c>
      <c r="F74" s="42">
        <v>6</v>
      </c>
      <c r="G74" s="30"/>
      <c r="H74" s="411" t="s">
        <v>92</v>
      </c>
      <c r="I74" s="412"/>
      <c r="J74" s="24">
        <v>491</v>
      </c>
      <c r="K74" s="36">
        <f t="shared" si="12"/>
        <v>8</v>
      </c>
      <c r="L74" s="41">
        <v>8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8</v>
      </c>
      <c r="E75" s="41">
        <v>3</v>
      </c>
      <c r="F75" s="42">
        <v>5</v>
      </c>
      <c r="G75" s="30"/>
      <c r="H75" s="406" t="s">
        <v>64</v>
      </c>
      <c r="I75" s="407"/>
      <c r="J75" s="220">
        <v>501</v>
      </c>
      <c r="K75" s="36">
        <f t="shared" si="12"/>
        <v>9</v>
      </c>
      <c r="L75" s="41">
        <v>0</v>
      </c>
      <c r="M75" s="42">
        <v>9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12"/>
        <v>22</v>
      </c>
      <c r="L76" s="41">
        <v>19</v>
      </c>
      <c r="M76" s="42">
        <v>3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12"/>
        <v>16</v>
      </c>
      <c r="L77" s="41">
        <v>16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0</v>
      </c>
      <c r="E78" s="41">
        <v>0</v>
      </c>
      <c r="F78" s="42">
        <v>0</v>
      </c>
      <c r="G78" s="30"/>
      <c r="H78" s="399" t="s">
        <v>66</v>
      </c>
      <c r="I78" s="400"/>
      <c r="J78" s="6">
        <v>521</v>
      </c>
      <c r="K78" s="36">
        <f t="shared" si="12"/>
        <v>309</v>
      </c>
      <c r="L78" s="41">
        <v>174</v>
      </c>
      <c r="M78" s="42">
        <v>135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12"/>
        <v>1115</v>
      </c>
      <c r="L79" s="41">
        <v>182</v>
      </c>
      <c r="M79" s="42">
        <v>933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18</v>
      </c>
      <c r="L80" s="290">
        <v>8</v>
      </c>
      <c r="M80" s="40">
        <v>10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1:G1"/>
    <mergeCell ref="H41:I41"/>
    <mergeCell ref="H39:I39"/>
    <mergeCell ref="H40:I40"/>
    <mergeCell ref="A38:B38"/>
    <mergeCell ref="A3:E3"/>
    <mergeCell ref="H22:H24"/>
    <mergeCell ref="H11:H13"/>
    <mergeCell ref="H20:K20"/>
    <mergeCell ref="J23:K23"/>
    <mergeCell ref="J26:K26"/>
    <mergeCell ref="J30:K30"/>
    <mergeCell ref="J27:K27"/>
    <mergeCell ref="J28:K28"/>
    <mergeCell ref="J29:K29"/>
    <mergeCell ref="J25:K25"/>
    <mergeCell ref="A11:B13"/>
    <mergeCell ref="A23:B25"/>
    <mergeCell ref="H25:H27"/>
    <mergeCell ref="B14:B16"/>
    <mergeCell ref="H78:I78"/>
    <mergeCell ref="H66:I66"/>
    <mergeCell ref="H60:I60"/>
    <mergeCell ref="H61:I61"/>
    <mergeCell ref="H74:I74"/>
    <mergeCell ref="H73:I73"/>
    <mergeCell ref="H64:I64"/>
    <mergeCell ref="H77:I77"/>
    <mergeCell ref="A14:A19"/>
    <mergeCell ref="A20:B22"/>
    <mergeCell ref="H28:H30"/>
    <mergeCell ref="B17:B19"/>
    <mergeCell ref="A29:B31"/>
    <mergeCell ref="A69:B69"/>
    <mergeCell ref="A48:B48"/>
    <mergeCell ref="A68:B68"/>
    <mergeCell ref="A74:B74"/>
    <mergeCell ref="A72:B72"/>
    <mergeCell ref="H43:I43"/>
    <mergeCell ref="H70:I70"/>
    <mergeCell ref="A58:B58"/>
    <mergeCell ref="A59:B59"/>
    <mergeCell ref="H67:I67"/>
    <mergeCell ref="A26:B28"/>
    <mergeCell ref="A79:B79"/>
    <mergeCell ref="A46:B46"/>
    <mergeCell ref="A45:B45"/>
    <mergeCell ref="A49:B49"/>
    <mergeCell ref="A50:B50"/>
    <mergeCell ref="A37:B37"/>
    <mergeCell ref="H42:I42"/>
    <mergeCell ref="H38:I38"/>
    <mergeCell ref="A39:B39"/>
    <mergeCell ref="H50:I50"/>
    <mergeCell ref="H51:I51"/>
    <mergeCell ref="H68:I68"/>
    <mergeCell ref="H76:I76"/>
    <mergeCell ref="A65:B65"/>
    <mergeCell ref="A70:B70"/>
    <mergeCell ref="A64:B64"/>
    <mergeCell ref="H69:I69"/>
    <mergeCell ref="H75:I75"/>
    <mergeCell ref="H72:I72"/>
    <mergeCell ref="H65:I65"/>
    <mergeCell ref="H62:I62"/>
    <mergeCell ref="H59:I59"/>
    <mergeCell ref="H71:I71"/>
    <mergeCell ref="A47:B47"/>
    <mergeCell ref="H44:I44"/>
    <mergeCell ref="H48:I48"/>
    <mergeCell ref="A6:D6"/>
    <mergeCell ref="A10:B10"/>
    <mergeCell ref="C10:D10"/>
    <mergeCell ref="A56:B56"/>
    <mergeCell ref="A51:B51"/>
    <mergeCell ref="H53:I53"/>
    <mergeCell ref="A35:B35"/>
    <mergeCell ref="H6:J6"/>
    <mergeCell ref="J21:K21"/>
    <mergeCell ref="J22:K22"/>
    <mergeCell ref="J10:K10"/>
    <mergeCell ref="J12:K12"/>
    <mergeCell ref="J13:K13"/>
    <mergeCell ref="J11:K11"/>
    <mergeCell ref="J24:K24"/>
    <mergeCell ref="H54:I54"/>
    <mergeCell ref="A52:B52"/>
    <mergeCell ref="A41:B41"/>
    <mergeCell ref="H79:I79"/>
    <mergeCell ref="H81:I81"/>
    <mergeCell ref="A78:B78"/>
    <mergeCell ref="A33:E33"/>
    <mergeCell ref="A34:B34"/>
    <mergeCell ref="H34:I34"/>
    <mergeCell ref="A44:B44"/>
    <mergeCell ref="A63:B63"/>
    <mergeCell ref="H58:I58"/>
    <mergeCell ref="A54:B54"/>
    <mergeCell ref="H56:I56"/>
    <mergeCell ref="H52:I52"/>
    <mergeCell ref="A71:B71"/>
    <mergeCell ref="A61:B61"/>
    <mergeCell ref="H63:I63"/>
    <mergeCell ref="A57:B57"/>
    <mergeCell ref="A55:B55"/>
    <mergeCell ref="A60:B60"/>
    <mergeCell ref="A62:B62"/>
    <mergeCell ref="H57:I57"/>
    <mergeCell ref="H35:I35"/>
    <mergeCell ref="H36:I36"/>
    <mergeCell ref="H37:I37"/>
    <mergeCell ref="A80:B80"/>
  </mergeCells>
  <phoneticPr fontId="2"/>
  <pageMargins left="0.78740157480314965" right="0.78740157480314965" top="0.39370078740157483" bottom="0.39370078740157483" header="0.51181102362204722" footer="0.19685039370078741"/>
  <pageSetup paperSize="9" firstPageNumber="411" orientation="portrait" useFirstPageNumber="1" horizontalDpi="300" verticalDpi="300" r:id="rId1"/>
  <headerFooter scaleWithDoc="0" alignWithMargins="0">
    <oddFooter>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9"/>
  <sheetViews>
    <sheetView zoomScaleNormal="100" zoomScaleSheetLayoutView="100" workbookViewId="0"/>
  </sheetViews>
  <sheetFormatPr defaultColWidth="9" defaultRowHeight="13.2" x14ac:dyDescent="0.2"/>
  <cols>
    <col min="1" max="1" width="2.33203125" style="144" customWidth="1"/>
    <col min="2" max="2" width="3" style="145" customWidth="1"/>
    <col min="3" max="3" width="10.109375" style="145" customWidth="1"/>
    <col min="4" max="4" width="12.44140625" style="145" customWidth="1"/>
    <col min="5" max="5" width="21.6640625" style="145" customWidth="1"/>
    <col min="6" max="6" width="14.21875" style="145" customWidth="1"/>
    <col min="7" max="7" width="16.109375" style="146" customWidth="1"/>
    <col min="8" max="8" width="2.109375" style="144" customWidth="1"/>
    <col min="9" max="16384" width="9" style="145"/>
  </cols>
  <sheetData>
    <row r="4" spans="2:7" ht="18.899999999999999" customHeight="1" x14ac:dyDescent="0.2">
      <c r="B4" s="292" t="s">
        <v>243</v>
      </c>
      <c r="C4" s="292"/>
      <c r="D4" s="292"/>
      <c r="E4" s="292"/>
      <c r="F4" s="292"/>
      <c r="G4" s="292"/>
    </row>
    <row r="5" spans="2:7" ht="18.899999999999999" customHeight="1" x14ac:dyDescent="0.2">
      <c r="B5" s="293" t="s">
        <v>171</v>
      </c>
      <c r="C5" s="294"/>
      <c r="D5" s="154" t="s">
        <v>172</v>
      </c>
      <c r="E5" s="155" t="s">
        <v>173</v>
      </c>
      <c r="F5" s="156" t="s">
        <v>174</v>
      </c>
      <c r="G5" s="157" t="s">
        <v>175</v>
      </c>
    </row>
    <row r="6" spans="2:7" ht="18.899999999999999" customHeight="1" x14ac:dyDescent="0.2">
      <c r="B6" s="295" t="s">
        <v>129</v>
      </c>
      <c r="C6" s="296"/>
      <c r="D6" s="301" t="s">
        <v>176</v>
      </c>
      <c r="E6" s="158" t="s">
        <v>177</v>
      </c>
      <c r="F6" s="159">
        <v>460</v>
      </c>
      <c r="G6" s="160" t="s">
        <v>244</v>
      </c>
    </row>
    <row r="7" spans="2:7" ht="18.899999999999999" customHeight="1" x14ac:dyDescent="0.2">
      <c r="B7" s="297"/>
      <c r="C7" s="298"/>
      <c r="D7" s="302"/>
      <c r="E7" s="161" t="s">
        <v>178</v>
      </c>
      <c r="F7" s="162">
        <v>50</v>
      </c>
      <c r="G7" s="163" t="s">
        <v>179</v>
      </c>
    </row>
    <row r="8" spans="2:7" ht="18.899999999999999" customHeight="1" x14ac:dyDescent="0.2">
      <c r="B8" s="297"/>
      <c r="C8" s="298"/>
      <c r="D8" s="302" t="s">
        <v>180</v>
      </c>
      <c r="E8" s="302" t="s">
        <v>181</v>
      </c>
      <c r="F8" s="303">
        <v>430</v>
      </c>
      <c r="G8" s="304" t="s">
        <v>245</v>
      </c>
    </row>
    <row r="9" spans="2:7" ht="18.899999999999999" customHeight="1" x14ac:dyDescent="0.2">
      <c r="B9" s="297"/>
      <c r="C9" s="298"/>
      <c r="D9" s="302"/>
      <c r="E9" s="302"/>
      <c r="F9" s="303"/>
      <c r="G9" s="304"/>
    </row>
    <row r="10" spans="2:7" ht="18.899999999999999" customHeight="1" x14ac:dyDescent="0.2">
      <c r="B10" s="297"/>
      <c r="C10" s="298"/>
      <c r="D10" s="305" t="s">
        <v>182</v>
      </c>
      <c r="E10" s="161" t="s">
        <v>183</v>
      </c>
      <c r="F10" s="162">
        <v>135</v>
      </c>
      <c r="G10" s="163">
        <v>4000</v>
      </c>
    </row>
    <row r="11" spans="2:7" ht="18.899999999999999" customHeight="1" x14ac:dyDescent="0.2">
      <c r="B11" s="299"/>
      <c r="C11" s="300"/>
      <c r="D11" s="301"/>
      <c r="E11" s="161" t="s">
        <v>178</v>
      </c>
      <c r="F11" s="162">
        <v>757</v>
      </c>
      <c r="G11" s="164" t="s">
        <v>246</v>
      </c>
    </row>
    <row r="12" spans="2:7" ht="18.899999999999999" customHeight="1" x14ac:dyDescent="0.2">
      <c r="B12" s="306" t="s">
        <v>130</v>
      </c>
      <c r="C12" s="303"/>
      <c r="D12" s="302" t="s">
        <v>184</v>
      </c>
      <c r="E12" s="161" t="s">
        <v>185</v>
      </c>
      <c r="F12" s="162">
        <v>530</v>
      </c>
      <c r="G12" s="163" t="s">
        <v>247</v>
      </c>
    </row>
    <row r="13" spans="2:7" ht="18.899999999999999" customHeight="1" x14ac:dyDescent="0.2">
      <c r="B13" s="306"/>
      <c r="C13" s="303"/>
      <c r="D13" s="302"/>
      <c r="E13" s="161" t="s">
        <v>178</v>
      </c>
      <c r="F13" s="162">
        <v>137</v>
      </c>
      <c r="G13" s="163" t="s">
        <v>179</v>
      </c>
    </row>
    <row r="14" spans="2:7" ht="18.899999999999999" customHeight="1" x14ac:dyDescent="0.2">
      <c r="B14" s="306" t="s">
        <v>131</v>
      </c>
      <c r="C14" s="303"/>
      <c r="D14" s="302" t="s">
        <v>186</v>
      </c>
      <c r="E14" s="161" t="s">
        <v>187</v>
      </c>
      <c r="F14" s="162">
        <v>380</v>
      </c>
      <c r="G14" s="163" t="s">
        <v>247</v>
      </c>
    </row>
    <row r="15" spans="2:7" ht="18.899999999999999" customHeight="1" x14ac:dyDescent="0.2">
      <c r="B15" s="306"/>
      <c r="C15" s="303"/>
      <c r="D15" s="302"/>
      <c r="E15" s="161" t="s">
        <v>188</v>
      </c>
      <c r="F15" s="162">
        <v>200</v>
      </c>
      <c r="G15" s="163" t="s">
        <v>179</v>
      </c>
    </row>
    <row r="16" spans="2:7" ht="18.899999999999999" customHeight="1" x14ac:dyDescent="0.2">
      <c r="B16" s="306" t="s">
        <v>189</v>
      </c>
      <c r="C16" s="303"/>
      <c r="D16" s="302" t="s">
        <v>190</v>
      </c>
      <c r="E16" s="161" t="s">
        <v>191</v>
      </c>
      <c r="F16" s="162">
        <v>150</v>
      </c>
      <c r="G16" s="163" t="s">
        <v>248</v>
      </c>
    </row>
    <row r="17" spans="2:7" ht="18.899999999999999" customHeight="1" x14ac:dyDescent="0.2">
      <c r="B17" s="306"/>
      <c r="C17" s="303"/>
      <c r="D17" s="302"/>
      <c r="E17" s="161" t="s">
        <v>178</v>
      </c>
      <c r="F17" s="162">
        <v>80</v>
      </c>
      <c r="G17" s="163" t="s">
        <v>179</v>
      </c>
    </row>
    <row r="18" spans="2:7" ht="18.899999999999999" customHeight="1" x14ac:dyDescent="0.2">
      <c r="B18" s="306" t="s">
        <v>164</v>
      </c>
      <c r="C18" s="303"/>
      <c r="D18" s="302" t="s">
        <v>192</v>
      </c>
      <c r="E18" s="161" t="s">
        <v>193</v>
      </c>
      <c r="F18" s="162">
        <v>440</v>
      </c>
      <c r="G18" s="163" t="s">
        <v>247</v>
      </c>
    </row>
    <row r="19" spans="2:7" ht="18.899999999999999" customHeight="1" x14ac:dyDescent="0.2">
      <c r="B19" s="306"/>
      <c r="C19" s="303"/>
      <c r="D19" s="302"/>
      <c r="E19" s="161" t="s">
        <v>194</v>
      </c>
      <c r="F19" s="162">
        <v>617</v>
      </c>
      <c r="G19" s="163" t="s">
        <v>179</v>
      </c>
    </row>
    <row r="20" spans="2:7" ht="18.899999999999999" customHeight="1" x14ac:dyDescent="0.2">
      <c r="B20" s="307" t="s">
        <v>195</v>
      </c>
      <c r="C20" s="308"/>
      <c r="D20" s="302" t="s">
        <v>196</v>
      </c>
      <c r="E20" s="302" t="s">
        <v>197</v>
      </c>
      <c r="F20" s="303">
        <v>230</v>
      </c>
      <c r="G20" s="304" t="s">
        <v>249</v>
      </c>
    </row>
    <row r="21" spans="2:7" ht="18.899999999999999" customHeight="1" x14ac:dyDescent="0.2">
      <c r="B21" s="307"/>
      <c r="C21" s="308"/>
      <c r="D21" s="302"/>
      <c r="E21" s="302"/>
      <c r="F21" s="303"/>
      <c r="G21" s="304"/>
    </row>
    <row r="22" spans="2:7" ht="18.899999999999999" customHeight="1" x14ac:dyDescent="0.2">
      <c r="B22" s="307"/>
      <c r="C22" s="308"/>
      <c r="D22" s="219" t="s">
        <v>198</v>
      </c>
      <c r="E22" s="219" t="s">
        <v>199</v>
      </c>
      <c r="F22" s="218">
        <v>30</v>
      </c>
      <c r="G22" s="163" t="s">
        <v>179</v>
      </c>
    </row>
    <row r="23" spans="2:7" ht="18.899999999999999" customHeight="1" x14ac:dyDescent="0.2">
      <c r="B23" s="306" t="s">
        <v>200</v>
      </c>
      <c r="C23" s="303"/>
      <c r="D23" s="302" t="s">
        <v>201</v>
      </c>
      <c r="E23" s="161" t="s">
        <v>202</v>
      </c>
      <c r="F23" s="162">
        <v>300</v>
      </c>
      <c r="G23" s="163">
        <v>5000</v>
      </c>
    </row>
    <row r="24" spans="2:7" ht="18.899999999999999" customHeight="1" x14ac:dyDescent="0.2">
      <c r="B24" s="306"/>
      <c r="C24" s="303"/>
      <c r="D24" s="302"/>
      <c r="E24" s="161" t="s">
        <v>194</v>
      </c>
      <c r="F24" s="162">
        <v>162</v>
      </c>
      <c r="G24" s="163" t="s">
        <v>179</v>
      </c>
    </row>
    <row r="25" spans="2:7" ht="18.899999999999999" customHeight="1" x14ac:dyDescent="0.2">
      <c r="B25" s="306" t="s">
        <v>137</v>
      </c>
      <c r="C25" s="303"/>
      <c r="D25" s="302" t="s">
        <v>203</v>
      </c>
      <c r="E25" s="302" t="s">
        <v>250</v>
      </c>
      <c r="F25" s="303">
        <v>310</v>
      </c>
      <c r="G25" s="304" t="s">
        <v>251</v>
      </c>
    </row>
    <row r="26" spans="2:7" ht="18.899999999999999" customHeight="1" x14ac:dyDescent="0.2">
      <c r="B26" s="306"/>
      <c r="C26" s="303"/>
      <c r="D26" s="302"/>
      <c r="E26" s="302"/>
      <c r="F26" s="303"/>
      <c r="G26" s="304"/>
    </row>
    <row r="27" spans="2:7" ht="18.899999999999999" customHeight="1" x14ac:dyDescent="0.2">
      <c r="B27" s="306"/>
      <c r="C27" s="303"/>
      <c r="D27" s="219" t="s">
        <v>204</v>
      </c>
      <c r="E27" s="161" t="s">
        <v>205</v>
      </c>
      <c r="F27" s="162">
        <v>230</v>
      </c>
      <c r="G27" s="163" t="s">
        <v>251</v>
      </c>
    </row>
    <row r="28" spans="2:7" ht="18.899999999999999" customHeight="1" x14ac:dyDescent="0.2">
      <c r="B28" s="307" t="s">
        <v>138</v>
      </c>
      <c r="C28" s="308"/>
      <c r="D28" s="302" t="s">
        <v>206</v>
      </c>
      <c r="E28" s="302" t="s">
        <v>207</v>
      </c>
      <c r="F28" s="303">
        <v>54</v>
      </c>
      <c r="G28" s="304" t="s">
        <v>179</v>
      </c>
    </row>
    <row r="29" spans="2:7" ht="18.899999999999999" customHeight="1" x14ac:dyDescent="0.2">
      <c r="B29" s="307"/>
      <c r="C29" s="308"/>
      <c r="D29" s="302"/>
      <c r="E29" s="302"/>
      <c r="F29" s="303"/>
      <c r="G29" s="304"/>
    </row>
    <row r="30" spans="2:7" ht="18.899999999999999" customHeight="1" x14ac:dyDescent="0.2">
      <c r="B30" s="307"/>
      <c r="C30" s="308"/>
      <c r="D30" s="219" t="s">
        <v>208</v>
      </c>
      <c r="E30" s="219" t="s">
        <v>209</v>
      </c>
      <c r="F30" s="218">
        <v>50</v>
      </c>
      <c r="G30" s="165" t="s">
        <v>179</v>
      </c>
    </row>
    <row r="31" spans="2:7" ht="18.899999999999999" customHeight="1" x14ac:dyDescent="0.2">
      <c r="B31" s="318" t="s">
        <v>139</v>
      </c>
      <c r="C31" s="303" t="s">
        <v>210</v>
      </c>
      <c r="D31" s="302" t="s">
        <v>211</v>
      </c>
      <c r="E31" s="161" t="s">
        <v>212</v>
      </c>
      <c r="F31" s="162">
        <v>360</v>
      </c>
      <c r="G31" s="166" t="s">
        <v>252</v>
      </c>
    </row>
    <row r="32" spans="2:7" ht="18.899999999999999" customHeight="1" x14ac:dyDescent="0.2">
      <c r="B32" s="319"/>
      <c r="C32" s="303"/>
      <c r="D32" s="302"/>
      <c r="E32" s="161" t="s">
        <v>209</v>
      </c>
      <c r="F32" s="162">
        <v>130</v>
      </c>
      <c r="G32" s="163" t="s">
        <v>179</v>
      </c>
    </row>
    <row r="33" spans="2:7" ht="18.899999999999999" customHeight="1" x14ac:dyDescent="0.2">
      <c r="B33" s="319"/>
      <c r="C33" s="303"/>
      <c r="D33" s="302"/>
      <c r="E33" s="161" t="s">
        <v>213</v>
      </c>
      <c r="F33" s="162" t="s">
        <v>214</v>
      </c>
      <c r="G33" s="163">
        <v>50000</v>
      </c>
    </row>
    <row r="34" spans="2:7" ht="18.899999999999999" customHeight="1" x14ac:dyDescent="0.2">
      <c r="B34" s="319"/>
      <c r="C34" s="303" t="s">
        <v>215</v>
      </c>
      <c r="D34" s="302" t="s">
        <v>216</v>
      </c>
      <c r="E34" s="161" t="s">
        <v>217</v>
      </c>
      <c r="F34" s="162">
        <v>180</v>
      </c>
      <c r="G34" s="163">
        <v>500</v>
      </c>
    </row>
    <row r="35" spans="2:7" ht="18.899999999999999" customHeight="1" x14ac:dyDescent="0.2">
      <c r="B35" s="320"/>
      <c r="C35" s="321"/>
      <c r="D35" s="305"/>
      <c r="E35" s="167" t="s">
        <v>194</v>
      </c>
      <c r="F35" s="168">
        <v>363</v>
      </c>
      <c r="G35" s="169" t="s">
        <v>179</v>
      </c>
    </row>
    <row r="36" spans="2:7" ht="18.899999999999999" customHeight="1" x14ac:dyDescent="0.2">
      <c r="B36" s="309" t="s">
        <v>218</v>
      </c>
      <c r="C36" s="310"/>
      <c r="D36" s="311"/>
      <c r="E36" s="170" t="s">
        <v>219</v>
      </c>
      <c r="F36" s="179">
        <f>F6+F8+F10+F12+F14+F16+F18+F20+F23+F25+F27+F31+F34</f>
        <v>4135</v>
      </c>
      <c r="G36" s="171"/>
    </row>
    <row r="37" spans="2:7" ht="18.899999999999999" customHeight="1" x14ac:dyDescent="0.2">
      <c r="B37" s="312"/>
      <c r="C37" s="313"/>
      <c r="D37" s="314"/>
      <c r="E37" s="161" t="s">
        <v>220</v>
      </c>
      <c r="F37" s="172">
        <f>F7+F11+F13+F15+F17+F19+F22+F24+F28+F30+F32+F35</f>
        <v>2630</v>
      </c>
      <c r="G37" s="173"/>
    </row>
    <row r="38" spans="2:7" ht="18.899999999999999" customHeight="1" x14ac:dyDescent="0.2">
      <c r="B38" s="315"/>
      <c r="C38" s="316"/>
      <c r="D38" s="317"/>
      <c r="E38" s="174" t="s">
        <v>213</v>
      </c>
      <c r="F38" s="175" t="str">
        <f>F33</f>
        <v>3基</v>
      </c>
      <c r="G38" s="176"/>
    </row>
    <row r="39" spans="2:7" x14ac:dyDescent="0.2">
      <c r="B39" s="177" t="s">
        <v>253</v>
      </c>
      <c r="C39" s="177"/>
      <c r="D39" s="177"/>
      <c r="E39" s="177"/>
      <c r="F39" s="177"/>
      <c r="G39" s="178"/>
    </row>
  </sheetData>
  <mergeCells count="40">
    <mergeCell ref="B36:D38"/>
    <mergeCell ref="B28:C30"/>
    <mergeCell ref="D28:D29"/>
    <mergeCell ref="E28:E29"/>
    <mergeCell ref="F28:F29"/>
    <mergeCell ref="B31:B35"/>
    <mergeCell ref="C31:C33"/>
    <mergeCell ref="D31:D33"/>
    <mergeCell ref="C34:C35"/>
    <mergeCell ref="F20:F21"/>
    <mergeCell ref="D34:D35"/>
    <mergeCell ref="G20:G21"/>
    <mergeCell ref="B23:C24"/>
    <mergeCell ref="D23:D24"/>
    <mergeCell ref="B25:C27"/>
    <mergeCell ref="D25:D26"/>
    <mergeCell ref="E25:E26"/>
    <mergeCell ref="F25:F26"/>
    <mergeCell ref="G25:G26"/>
    <mergeCell ref="G28:G29"/>
    <mergeCell ref="B18:C19"/>
    <mergeCell ref="D18:D19"/>
    <mergeCell ref="B20:C22"/>
    <mergeCell ref="D20:D21"/>
    <mergeCell ref="E20:E21"/>
    <mergeCell ref="B12:C13"/>
    <mergeCell ref="D12:D13"/>
    <mergeCell ref="B14:C15"/>
    <mergeCell ref="D14:D15"/>
    <mergeCell ref="B16:C17"/>
    <mergeCell ref="D16:D17"/>
    <mergeCell ref="B4:G4"/>
    <mergeCell ref="B5:C5"/>
    <mergeCell ref="B6:C11"/>
    <mergeCell ref="D6:D7"/>
    <mergeCell ref="D8:D9"/>
    <mergeCell ref="E8:E9"/>
    <mergeCell ref="F8:F9"/>
    <mergeCell ref="G8:G9"/>
    <mergeCell ref="D10:D11"/>
  </mergeCells>
  <phoneticPr fontId="2"/>
  <printOptions horizontalCentered="1"/>
  <pageMargins left="0.78740157480314965" right="0.78740157480314965" top="0.39370078740157483" bottom="0.78740157480314965" header="0.55118110236220474" footer="0.19685039370078741"/>
  <pageSetup paperSize="9" firstPageNumber="394" orientation="portrait" useFirstPageNumber="1" r:id="rId1"/>
  <headerFooter scaleWithDoc="0" alignWithMargins="0">
    <oddHeader>&amp;L&amp;"ＭＳ Ｐゴシック,太字"&amp;18 ２　島しょ港湾（地方港湾）一覧表</oddHeader>
    <oddFooter>&amp;C-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127"/>
  <sheetViews>
    <sheetView zoomScaleNormal="100" zoomScaleSheetLayoutView="145" workbookViewId="0">
      <selection sqref="A1:G1"/>
    </sheetView>
  </sheetViews>
  <sheetFormatPr defaultColWidth="8.6640625" defaultRowHeight="15.6" customHeight="1" x14ac:dyDescent="0.2"/>
  <cols>
    <col min="1" max="1" width="6.44140625" style="31" customWidth="1"/>
    <col min="2" max="2" width="8.6640625" style="31" customWidth="1"/>
    <col min="3" max="3" width="3.33203125" style="31" customWidth="1"/>
    <col min="4" max="4" width="7.44140625" style="33" customWidth="1"/>
    <col min="5" max="5" width="8.6640625" style="33" customWidth="1"/>
    <col min="6" max="6" width="7.44140625" style="33" customWidth="1"/>
    <col min="7" max="7" width="1.77734375" style="31" customWidth="1"/>
    <col min="8" max="8" width="6.6640625" style="31" customWidth="1"/>
    <col min="9" max="9" width="8.6640625" style="31" customWidth="1"/>
    <col min="10" max="10" width="3.21875" style="31" customWidth="1"/>
    <col min="11" max="11" width="7.44140625" style="31" customWidth="1"/>
    <col min="12" max="12" width="9.109375" style="31" customWidth="1"/>
    <col min="13" max="13" width="7.44140625" style="31" customWidth="1"/>
    <col min="14" max="16384" width="8.6640625" style="31"/>
  </cols>
  <sheetData>
    <row r="1" spans="1:13" ht="24.9" customHeight="1" x14ac:dyDescent="0.2">
      <c r="A1" s="423"/>
      <c r="B1" s="423"/>
      <c r="C1" s="423"/>
      <c r="D1" s="423"/>
      <c r="E1" s="423"/>
      <c r="F1" s="423"/>
      <c r="G1" s="423"/>
    </row>
    <row r="2" spans="1:13" ht="3.9" customHeight="1" x14ac:dyDescent="0.2">
      <c r="A2" s="32"/>
      <c r="B2" s="32"/>
      <c r="C2" s="32"/>
      <c r="D2" s="32"/>
      <c r="E2" s="32"/>
      <c r="F2" s="32"/>
      <c r="G2" s="32"/>
    </row>
    <row r="3" spans="1:13" s="28" customFormat="1" ht="19.5" customHeight="1" x14ac:dyDescent="0.2">
      <c r="A3" s="344" t="s">
        <v>121</v>
      </c>
      <c r="B3" s="344"/>
      <c r="C3" s="344"/>
      <c r="D3" s="344"/>
      <c r="E3" s="344"/>
      <c r="F3" s="26"/>
      <c r="G3" s="27"/>
    </row>
    <row r="4" spans="1:13" s="28" customFormat="1" ht="3.9" customHeight="1" x14ac:dyDescent="0.2">
      <c r="A4" s="25"/>
      <c r="B4" s="25"/>
      <c r="C4" s="25"/>
      <c r="D4" s="25"/>
      <c r="E4" s="25"/>
      <c r="F4" s="26"/>
      <c r="G4" s="27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228</v>
      </c>
      <c r="E11" s="257">
        <f>SUM(E14,E17,E20,E23,E26,E29)</f>
        <v>120806</v>
      </c>
      <c r="F11" s="195"/>
      <c r="G11" s="13"/>
      <c r="H11" s="356" t="s">
        <v>10</v>
      </c>
      <c r="I11" s="261">
        <f>SUM(J11:L11)</f>
        <v>2055</v>
      </c>
      <c r="J11" s="371">
        <v>1050</v>
      </c>
      <c r="K11" s="372"/>
      <c r="L11" s="256">
        <v>1005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191</v>
      </c>
      <c r="E12" s="261">
        <f>SUM(E15,E18,E21,E24,E27,E30)</f>
        <v>104607</v>
      </c>
      <c r="F12" s="195"/>
      <c r="G12" s="13"/>
      <c r="H12" s="357"/>
      <c r="I12" s="258">
        <f>SUM(J12:L12)</f>
        <v>2452</v>
      </c>
      <c r="J12" s="418">
        <v>1238</v>
      </c>
      <c r="K12" s="419"/>
      <c r="L12" s="259">
        <v>1214</v>
      </c>
      <c r="M12" s="30"/>
    </row>
    <row r="13" spans="1:13" ht="9.6" customHeight="1" x14ac:dyDescent="0.2">
      <c r="A13" s="354"/>
      <c r="B13" s="355"/>
      <c r="C13" s="19"/>
      <c r="D13" s="223">
        <f>SUM(D11-D12)</f>
        <v>37</v>
      </c>
      <c r="E13" s="261">
        <f>SUM(E11-E12)</f>
        <v>16199</v>
      </c>
      <c r="F13" s="195"/>
      <c r="G13" s="13"/>
      <c r="H13" s="358"/>
      <c r="I13" s="254">
        <f>SUM(J13:L13)</f>
        <v>-397</v>
      </c>
      <c r="J13" s="389">
        <f>SUM(J11-J12)</f>
        <v>-188</v>
      </c>
      <c r="K13" s="390"/>
      <c r="L13" s="254">
        <f>SUM(L11-L12)</f>
        <v>-209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5</v>
      </c>
      <c r="E14" s="261">
        <v>3745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2</v>
      </c>
      <c r="E15" s="261">
        <v>1498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3</v>
      </c>
      <c r="E16" s="261">
        <f>SUM(E14-E15)</f>
        <v>2247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217</v>
      </c>
      <c r="E17" s="261">
        <v>101031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185</v>
      </c>
      <c r="E18" s="261">
        <v>86309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32</v>
      </c>
      <c r="E19" s="261">
        <f>SUM(E17-E18)</f>
        <v>14722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0</v>
      </c>
      <c r="E25" s="261">
        <f>SUM(E23-E24)</f>
        <v>0</v>
      </c>
      <c r="F25" s="195"/>
      <c r="G25" s="13"/>
      <c r="H25" s="377" t="s">
        <v>75</v>
      </c>
      <c r="I25" s="261">
        <f t="shared" ref="I25:I30" si="0">SUM(J25:L25)</f>
        <v>500</v>
      </c>
      <c r="J25" s="387">
        <v>250</v>
      </c>
      <c r="K25" s="388"/>
      <c r="L25" s="258">
        <f>J25</f>
        <v>250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274</v>
      </c>
      <c r="J26" s="387">
        <v>137</v>
      </c>
      <c r="K26" s="388"/>
      <c r="L26" s="258">
        <f>J26</f>
        <v>137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226</v>
      </c>
      <c r="J27" s="387">
        <f>SUM(J25-J26)</f>
        <v>113</v>
      </c>
      <c r="K27" s="388"/>
      <c r="L27" s="258">
        <f>SUM(L25-L26)</f>
        <v>113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6</v>
      </c>
      <c r="E29" s="261">
        <v>16030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4</v>
      </c>
      <c r="E30" s="261">
        <v>16800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2</v>
      </c>
      <c r="E31" s="254">
        <f>SUM(E29-E30)</f>
        <v>-770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17427</v>
      </c>
      <c r="E35" s="186">
        <f>SUM(E36+L81)</f>
        <v>2113</v>
      </c>
      <c r="F35" s="187">
        <f>SUM(F36+M81)</f>
        <v>15314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17427</v>
      </c>
      <c r="E36" s="289">
        <f>SUM(E37+E49+E56+E67+L37+L53+L63+L72+L80)</f>
        <v>2113</v>
      </c>
      <c r="F36" s="187">
        <f>SUM(F37+F49+F56+F67+M37+M53+M63+M72+M80)</f>
        <v>15314</v>
      </c>
      <c r="G36" s="30"/>
      <c r="H36" s="399" t="s">
        <v>44</v>
      </c>
      <c r="I36" s="400"/>
      <c r="J36" s="6">
        <v>265</v>
      </c>
      <c r="K36" s="36">
        <f>SUM(L36,M36)</f>
        <v>2</v>
      </c>
      <c r="L36" s="41">
        <v>1</v>
      </c>
      <c r="M36" s="42">
        <v>1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49</v>
      </c>
      <c r="E37" s="41">
        <f>SUM(E38:E48)</f>
        <v>30</v>
      </c>
      <c r="F37" s="42">
        <f>SUM(F38:F48)</f>
        <v>19</v>
      </c>
      <c r="G37" s="30"/>
      <c r="H37" s="399" t="s">
        <v>45</v>
      </c>
      <c r="I37" s="401"/>
      <c r="J37" s="6"/>
      <c r="K37" s="36">
        <f>SUM(K38:K52)</f>
        <v>5776</v>
      </c>
      <c r="L37" s="36">
        <f t="shared" ref="L37:M37" si="1">SUM(L38:L52)</f>
        <v>161</v>
      </c>
      <c r="M37" s="223">
        <f t="shared" si="1"/>
        <v>5615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1</v>
      </c>
      <c r="E39" s="41">
        <v>0</v>
      </c>
      <c r="F39" s="42">
        <v>1</v>
      </c>
      <c r="G39" s="30"/>
      <c r="H39" s="399" t="s">
        <v>265</v>
      </c>
      <c r="I39" s="401"/>
      <c r="J39" s="6">
        <v>281</v>
      </c>
      <c r="K39" s="36">
        <f t="shared" si="3"/>
        <v>2001</v>
      </c>
      <c r="L39" s="41">
        <v>0</v>
      </c>
      <c r="M39" s="42">
        <v>2001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2733</v>
      </c>
      <c r="L41" s="41">
        <v>160</v>
      </c>
      <c r="M41" s="42">
        <v>2573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713</v>
      </c>
      <c r="L42" s="41">
        <v>0</v>
      </c>
      <c r="M42" s="42">
        <v>713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13</v>
      </c>
      <c r="E43" s="152">
        <v>2</v>
      </c>
      <c r="F43" s="153">
        <v>11</v>
      </c>
      <c r="G43" s="30"/>
      <c r="H43" s="399" t="s">
        <v>267</v>
      </c>
      <c r="I43" s="401"/>
      <c r="J43" s="6">
        <v>320</v>
      </c>
      <c r="K43" s="36">
        <f t="shared" si="3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0</v>
      </c>
      <c r="L44" s="41">
        <v>0</v>
      </c>
      <c r="M44" s="42">
        <v>0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29</v>
      </c>
      <c r="E45" s="41">
        <v>27</v>
      </c>
      <c r="F45" s="42">
        <v>2</v>
      </c>
      <c r="G45" s="30"/>
      <c r="H45" s="226" t="s">
        <v>50</v>
      </c>
      <c r="I45" s="227"/>
      <c r="J45" s="6">
        <v>322</v>
      </c>
      <c r="K45" s="36">
        <f t="shared" si="3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72</v>
      </c>
      <c r="L46" s="41">
        <v>0</v>
      </c>
      <c r="M46" s="42">
        <v>72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1</v>
      </c>
      <c r="E47" s="41">
        <v>0</v>
      </c>
      <c r="F47" s="42">
        <v>1</v>
      </c>
      <c r="G47" s="30"/>
      <c r="H47" s="226" t="s">
        <v>49</v>
      </c>
      <c r="I47" s="227"/>
      <c r="J47" s="6">
        <v>324</v>
      </c>
      <c r="K47" s="36">
        <f t="shared" si="3"/>
        <v>254</v>
      </c>
      <c r="L47" s="41">
        <v>0</v>
      </c>
      <c r="M47" s="42">
        <v>254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5</v>
      </c>
      <c r="E48" s="41">
        <v>1</v>
      </c>
      <c r="F48" s="42">
        <v>4</v>
      </c>
      <c r="G48" s="30"/>
      <c r="H48" s="399" t="s">
        <v>269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536</v>
      </c>
      <c r="E49" s="36">
        <f t="shared" ref="E49:F49" si="4">SUM(E50:E55)</f>
        <v>86</v>
      </c>
      <c r="F49" s="223">
        <f t="shared" si="4"/>
        <v>450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473</v>
      </c>
      <c r="E51" s="41">
        <v>24</v>
      </c>
      <c r="F51" s="42">
        <v>449</v>
      </c>
      <c r="G51" s="30"/>
      <c r="H51" s="399" t="s">
        <v>53</v>
      </c>
      <c r="I51" s="400"/>
      <c r="J51" s="6">
        <v>361</v>
      </c>
      <c r="K51" s="36">
        <f t="shared" si="3"/>
        <v>0</v>
      </c>
      <c r="L51" s="41">
        <v>0</v>
      </c>
      <c r="M51" s="42">
        <v>0</v>
      </c>
    </row>
    <row r="52" spans="1:13" s="34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G52" s="30"/>
      <c r="H52" s="406" t="s">
        <v>101</v>
      </c>
      <c r="I52" s="407"/>
      <c r="J52" s="220">
        <v>371</v>
      </c>
      <c r="K52" s="36">
        <f t="shared" si="3"/>
        <v>3</v>
      </c>
      <c r="L52" s="41">
        <v>1</v>
      </c>
      <c r="M52" s="42">
        <v>2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44</v>
      </c>
      <c r="E53" s="41">
        <v>44</v>
      </c>
      <c r="F53" s="42">
        <v>0</v>
      </c>
      <c r="G53" s="30"/>
      <c r="H53" s="404" t="s">
        <v>54</v>
      </c>
      <c r="I53" s="405"/>
      <c r="J53" s="6"/>
      <c r="K53" s="36">
        <f>SUM(K54:K62)</f>
        <v>288</v>
      </c>
      <c r="L53" s="36">
        <f t="shared" ref="L53:M53" si="5">SUM(L54:L62)</f>
        <v>6</v>
      </c>
      <c r="M53" s="223">
        <f t="shared" si="5"/>
        <v>282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19</v>
      </c>
      <c r="E54" s="41">
        <v>18</v>
      </c>
      <c r="F54" s="42">
        <v>1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10</v>
      </c>
      <c r="L54" s="41">
        <v>0</v>
      </c>
      <c r="M54" s="42">
        <v>10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6500</v>
      </c>
      <c r="E56" s="36">
        <f t="shared" ref="E56:F56" si="7">SUM(E57:E66)</f>
        <v>0</v>
      </c>
      <c r="F56" s="223">
        <f t="shared" si="7"/>
        <v>6500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139</v>
      </c>
      <c r="L58" s="41">
        <v>0</v>
      </c>
      <c r="M58" s="42">
        <v>139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137</v>
      </c>
      <c r="L59" s="41">
        <v>5</v>
      </c>
      <c r="M59" s="42">
        <v>132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6500</v>
      </c>
      <c r="E60" s="41">
        <v>0</v>
      </c>
      <c r="F60" s="42">
        <v>6500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6"/>
        <v>1</v>
      </c>
      <c r="L61" s="41">
        <v>0</v>
      </c>
      <c r="M61" s="42">
        <v>1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1</v>
      </c>
      <c r="L62" s="41">
        <v>1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194</v>
      </c>
      <c r="L63" s="36">
        <f t="shared" ref="L63:M63" si="8">SUM(L64:L71)</f>
        <v>14</v>
      </c>
      <c r="M63" s="223">
        <f t="shared" si="8"/>
        <v>180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1</v>
      </c>
      <c r="L65" s="41">
        <v>0</v>
      </c>
      <c r="M65" s="42">
        <v>1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9"/>
        <v>1</v>
      </c>
      <c r="L66" s="41">
        <v>0</v>
      </c>
      <c r="M66" s="42">
        <v>1</v>
      </c>
    </row>
    <row r="67" spans="1:13" s="34" customFormat="1" ht="9" customHeight="1" x14ac:dyDescent="0.2">
      <c r="A67" s="226" t="s">
        <v>103</v>
      </c>
      <c r="B67" s="227"/>
      <c r="C67" s="6"/>
      <c r="D67" s="36">
        <f>SUM(D68:D80,K35:K36)</f>
        <v>1425</v>
      </c>
      <c r="E67" s="36">
        <f t="shared" ref="E67:F67" si="10">SUM(E68:E80,L35:L36)</f>
        <v>157</v>
      </c>
      <c r="F67" s="223">
        <f t="shared" si="10"/>
        <v>1268</v>
      </c>
      <c r="G67" s="30"/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179</v>
      </c>
      <c r="L68" s="41">
        <v>6</v>
      </c>
      <c r="M68" s="42">
        <v>173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460</v>
      </c>
      <c r="E69" s="41">
        <v>0</v>
      </c>
      <c r="F69" s="42">
        <v>460</v>
      </c>
      <c r="G69" s="30"/>
      <c r="H69" s="399" t="s">
        <v>62</v>
      </c>
      <c r="I69" s="400"/>
      <c r="J69" s="6">
        <v>451</v>
      </c>
      <c r="K69" s="36">
        <f t="shared" si="9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1</v>
      </c>
      <c r="L70" s="41">
        <v>0</v>
      </c>
      <c r="M70" s="42">
        <v>1</v>
      </c>
    </row>
    <row r="71" spans="1:13" s="34" customFormat="1" ht="9" customHeight="1" x14ac:dyDescent="0.2">
      <c r="A71" s="399" t="s">
        <v>36</v>
      </c>
      <c r="B71" s="400"/>
      <c r="C71" s="6">
        <v>241</v>
      </c>
      <c r="D71" s="36">
        <f t="shared" si="2"/>
        <v>535</v>
      </c>
      <c r="E71" s="41">
        <v>120</v>
      </c>
      <c r="F71" s="42">
        <v>415</v>
      </c>
      <c r="G71" s="30"/>
      <c r="H71" s="404" t="s">
        <v>89</v>
      </c>
      <c r="I71" s="405"/>
      <c r="J71" s="6">
        <v>471</v>
      </c>
      <c r="K71" s="36">
        <f t="shared" si="9"/>
        <v>12</v>
      </c>
      <c r="L71" s="41">
        <v>8</v>
      </c>
      <c r="M71" s="42">
        <v>4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2659</v>
      </c>
      <c r="L72" s="36">
        <f t="shared" ref="L72:M72" si="11">SUM(L73:L79)</f>
        <v>1659</v>
      </c>
      <c r="M72" s="223">
        <f t="shared" si="11"/>
        <v>1000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252</v>
      </c>
      <c r="E73" s="41">
        <v>27</v>
      </c>
      <c r="F73" s="42">
        <v>225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196</v>
      </c>
      <c r="L73" s="41">
        <v>184</v>
      </c>
      <c r="M73" s="42">
        <v>12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4</v>
      </c>
      <c r="E74" s="41">
        <v>4</v>
      </c>
      <c r="F74" s="42">
        <v>0</v>
      </c>
      <c r="G74" s="30"/>
      <c r="H74" s="411" t="s">
        <v>92</v>
      </c>
      <c r="I74" s="412"/>
      <c r="J74" s="24">
        <v>491</v>
      </c>
      <c r="K74" s="36">
        <f t="shared" si="12"/>
        <v>228</v>
      </c>
      <c r="L74" s="41">
        <v>216</v>
      </c>
      <c r="M74" s="42">
        <v>12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7</v>
      </c>
      <c r="E75" s="41">
        <v>4</v>
      </c>
      <c r="F75" s="42">
        <v>3</v>
      </c>
      <c r="G75" s="30"/>
      <c r="H75" s="406" t="s">
        <v>64</v>
      </c>
      <c r="I75" s="407"/>
      <c r="J75" s="220">
        <v>501</v>
      </c>
      <c r="K75" s="36">
        <f t="shared" si="12"/>
        <v>78</v>
      </c>
      <c r="L75" s="41">
        <v>0</v>
      </c>
      <c r="M75" s="42">
        <v>78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3</v>
      </c>
      <c r="E76" s="41">
        <v>0</v>
      </c>
      <c r="F76" s="42">
        <v>3</v>
      </c>
      <c r="G76" s="30"/>
      <c r="H76" s="413" t="s">
        <v>78</v>
      </c>
      <c r="I76" s="412"/>
      <c r="J76" s="24">
        <v>511</v>
      </c>
      <c r="K76" s="36">
        <f t="shared" si="12"/>
        <v>0</v>
      </c>
      <c r="L76" s="41">
        <v>0</v>
      </c>
      <c r="M76" s="42">
        <v>0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12"/>
        <v>0</v>
      </c>
      <c r="L77" s="41">
        <v>0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160</v>
      </c>
      <c r="E78" s="41">
        <v>0</v>
      </c>
      <c r="F78" s="42">
        <v>160</v>
      </c>
      <c r="G78" s="30"/>
      <c r="H78" s="399" t="s">
        <v>66</v>
      </c>
      <c r="I78" s="400"/>
      <c r="J78" s="6">
        <v>521</v>
      </c>
      <c r="K78" s="36">
        <f t="shared" si="12"/>
        <v>1583</v>
      </c>
      <c r="L78" s="41">
        <v>1259</v>
      </c>
      <c r="M78" s="42">
        <v>324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2</v>
      </c>
      <c r="E79" s="41">
        <v>1</v>
      </c>
      <c r="F79" s="42">
        <v>1</v>
      </c>
      <c r="G79" s="30"/>
      <c r="H79" s="399" t="s">
        <v>67</v>
      </c>
      <c r="I79" s="400"/>
      <c r="J79" s="6">
        <v>531</v>
      </c>
      <c r="K79" s="36">
        <f t="shared" si="12"/>
        <v>574</v>
      </c>
      <c r="L79" s="41">
        <v>0</v>
      </c>
      <c r="M79" s="42">
        <v>574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0</v>
      </c>
      <c r="L80" s="290">
        <v>0</v>
      </c>
      <c r="M80" s="40">
        <v>0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>
        <v>0</v>
      </c>
      <c r="M81" s="40">
        <v>0</v>
      </c>
    </row>
    <row r="82" spans="1:13" ht="15.6" customHeight="1" x14ac:dyDescent="0.2">
      <c r="D82" s="31"/>
      <c r="E82" s="31"/>
      <c r="F82" s="31"/>
    </row>
    <row r="83" spans="1:13" ht="15.6" customHeight="1" x14ac:dyDescent="0.2">
      <c r="D83" s="31"/>
      <c r="E83" s="31"/>
      <c r="F83" s="31"/>
    </row>
    <row r="84" spans="1:13" ht="15.6" customHeight="1" x14ac:dyDescent="0.2">
      <c r="D84" s="31"/>
      <c r="E84" s="31"/>
      <c r="F84" s="31"/>
    </row>
    <row r="85" spans="1:13" ht="15.6" customHeight="1" x14ac:dyDescent="0.2">
      <c r="D85" s="31"/>
      <c r="E85" s="31"/>
      <c r="F85" s="31"/>
    </row>
    <row r="86" spans="1:13" ht="15.6" customHeight="1" x14ac:dyDescent="0.2">
      <c r="D86" s="31"/>
      <c r="E86" s="31"/>
      <c r="F86" s="31"/>
    </row>
    <row r="87" spans="1:13" ht="15.6" customHeight="1" x14ac:dyDescent="0.2">
      <c r="D87" s="31"/>
      <c r="E87" s="31"/>
      <c r="F87" s="31"/>
    </row>
    <row r="88" spans="1:13" ht="15.6" customHeight="1" x14ac:dyDescent="0.2">
      <c r="D88" s="31"/>
      <c r="E88" s="31"/>
      <c r="F88" s="31"/>
    </row>
    <row r="89" spans="1:13" ht="15.6" customHeight="1" x14ac:dyDescent="0.2">
      <c r="D89" s="31"/>
      <c r="E89" s="31"/>
      <c r="F89" s="31"/>
    </row>
    <row r="90" spans="1:13" ht="15.6" customHeight="1" x14ac:dyDescent="0.2">
      <c r="D90" s="31"/>
      <c r="E90" s="31"/>
      <c r="F90" s="31"/>
    </row>
    <row r="91" spans="1:13" ht="15.6" customHeight="1" x14ac:dyDescent="0.2">
      <c r="D91" s="31"/>
      <c r="E91" s="31"/>
      <c r="F91" s="31"/>
    </row>
    <row r="92" spans="1:13" ht="15.6" customHeight="1" x14ac:dyDescent="0.2">
      <c r="D92" s="31"/>
      <c r="E92" s="31"/>
      <c r="F92" s="31"/>
    </row>
    <row r="93" spans="1:13" ht="15.6" customHeight="1" x14ac:dyDescent="0.2">
      <c r="D93" s="31"/>
      <c r="E93" s="31"/>
      <c r="F93" s="31"/>
    </row>
    <row r="94" spans="1:13" ht="15.6" customHeight="1" x14ac:dyDescent="0.2">
      <c r="D94" s="31"/>
      <c r="E94" s="31"/>
      <c r="F94" s="31"/>
    </row>
    <row r="95" spans="1:13" ht="15.6" customHeight="1" x14ac:dyDescent="0.2">
      <c r="D95" s="31"/>
      <c r="E95" s="31"/>
      <c r="F95" s="31"/>
    </row>
    <row r="96" spans="1:13" ht="15.6" customHeight="1" x14ac:dyDescent="0.2">
      <c r="D96" s="31"/>
      <c r="E96" s="31"/>
      <c r="F96" s="31"/>
    </row>
    <row r="97" spans="4:6" ht="15.6" customHeight="1" x14ac:dyDescent="0.2">
      <c r="D97" s="31"/>
      <c r="E97" s="31"/>
      <c r="F97" s="31"/>
    </row>
    <row r="98" spans="4:6" ht="21" customHeight="1" x14ac:dyDescent="0.2">
      <c r="D98" s="31"/>
      <c r="E98" s="31"/>
      <c r="F98" s="31"/>
    </row>
    <row r="99" spans="4:6" ht="15.6" customHeight="1" x14ac:dyDescent="0.2">
      <c r="D99" s="31"/>
      <c r="E99" s="31"/>
      <c r="F99" s="31"/>
    </row>
    <row r="100" spans="4:6" ht="15.6" customHeight="1" x14ac:dyDescent="0.2">
      <c r="D100" s="31"/>
      <c r="E100" s="31"/>
      <c r="F100" s="31"/>
    </row>
    <row r="101" spans="4:6" ht="15.6" customHeight="1" x14ac:dyDescent="0.2">
      <c r="D101" s="31"/>
      <c r="E101" s="31"/>
      <c r="F101" s="31"/>
    </row>
    <row r="102" spans="4:6" ht="15.6" customHeight="1" x14ac:dyDescent="0.2">
      <c r="D102" s="31"/>
      <c r="E102" s="31"/>
      <c r="F102" s="31"/>
    </row>
    <row r="103" spans="4:6" ht="15.6" customHeight="1" x14ac:dyDescent="0.2">
      <c r="D103" s="31"/>
      <c r="E103" s="31"/>
      <c r="F103" s="31"/>
    </row>
    <row r="104" spans="4:6" ht="15.6" customHeight="1" x14ac:dyDescent="0.2">
      <c r="D104" s="31"/>
      <c r="E104" s="31"/>
      <c r="F104" s="31"/>
    </row>
    <row r="105" spans="4:6" ht="15.6" customHeight="1" x14ac:dyDescent="0.2">
      <c r="D105" s="31"/>
      <c r="E105" s="31"/>
      <c r="F105" s="31"/>
    </row>
    <row r="106" spans="4:6" ht="15.6" customHeight="1" x14ac:dyDescent="0.2">
      <c r="D106" s="31"/>
      <c r="E106" s="31"/>
      <c r="F106" s="31"/>
    </row>
    <row r="107" spans="4:6" ht="15.6" customHeight="1" x14ac:dyDescent="0.2">
      <c r="D107" s="31"/>
      <c r="E107" s="31"/>
      <c r="F107" s="31"/>
    </row>
    <row r="108" spans="4:6" ht="15.6" customHeight="1" x14ac:dyDescent="0.2">
      <c r="D108" s="31"/>
      <c r="E108" s="31"/>
      <c r="F108" s="31"/>
    </row>
    <row r="109" spans="4:6" ht="15.6" customHeight="1" x14ac:dyDescent="0.2">
      <c r="D109" s="31"/>
      <c r="E109" s="31"/>
      <c r="F109" s="31"/>
    </row>
    <row r="110" spans="4:6" ht="15.6" customHeight="1" x14ac:dyDescent="0.2">
      <c r="D110" s="31"/>
      <c r="E110" s="31"/>
      <c r="F110" s="31"/>
    </row>
    <row r="111" spans="4:6" ht="15.6" customHeight="1" x14ac:dyDescent="0.2">
      <c r="D111" s="31"/>
      <c r="E111" s="31"/>
      <c r="F111" s="31"/>
    </row>
    <row r="112" spans="4:6" ht="15.6" customHeight="1" x14ac:dyDescent="0.2">
      <c r="D112" s="31"/>
      <c r="E112" s="31"/>
      <c r="F112" s="31"/>
    </row>
    <row r="113" spans="4:6" ht="15.6" customHeight="1" x14ac:dyDescent="0.2">
      <c r="D113" s="31"/>
      <c r="E113" s="31"/>
      <c r="F113" s="31"/>
    </row>
    <row r="114" spans="4:6" ht="15.6" customHeight="1" x14ac:dyDescent="0.2">
      <c r="D114" s="31"/>
      <c r="E114" s="31"/>
      <c r="F114" s="31"/>
    </row>
    <row r="115" spans="4:6" ht="15.6" customHeight="1" x14ac:dyDescent="0.2">
      <c r="D115" s="31"/>
      <c r="E115" s="31"/>
      <c r="F115" s="31"/>
    </row>
    <row r="116" spans="4:6" ht="15.6" customHeight="1" x14ac:dyDescent="0.2">
      <c r="D116" s="31"/>
      <c r="E116" s="31"/>
      <c r="F116" s="31"/>
    </row>
    <row r="117" spans="4:6" ht="20.25" customHeight="1" x14ac:dyDescent="0.2">
      <c r="D117" s="31"/>
      <c r="E117" s="31"/>
      <c r="F117" s="31"/>
    </row>
    <row r="118" spans="4:6" ht="15.6" customHeight="1" x14ac:dyDescent="0.2">
      <c r="D118" s="31"/>
      <c r="E118" s="31"/>
      <c r="F118" s="31"/>
    </row>
    <row r="119" spans="4:6" ht="15.6" customHeight="1" x14ac:dyDescent="0.2">
      <c r="D119" s="31"/>
      <c r="E119" s="31"/>
      <c r="F119" s="31"/>
    </row>
    <row r="120" spans="4:6" ht="15.6" customHeight="1" x14ac:dyDescent="0.2">
      <c r="D120" s="31"/>
      <c r="E120" s="31"/>
      <c r="F120" s="31"/>
    </row>
    <row r="121" spans="4:6" ht="15.6" customHeight="1" x14ac:dyDescent="0.2">
      <c r="D121" s="31"/>
      <c r="E121" s="31"/>
      <c r="F121" s="31"/>
    </row>
    <row r="122" spans="4:6" ht="15.6" customHeight="1" x14ac:dyDescent="0.2">
      <c r="D122" s="31"/>
      <c r="E122" s="31"/>
      <c r="F122" s="31"/>
    </row>
    <row r="123" spans="4:6" ht="15.6" customHeight="1" x14ac:dyDescent="0.2">
      <c r="D123" s="31"/>
      <c r="E123" s="31"/>
      <c r="F123" s="31"/>
    </row>
    <row r="124" spans="4:6" ht="15.6" customHeight="1" x14ac:dyDescent="0.2">
      <c r="D124" s="31"/>
      <c r="E124" s="31"/>
      <c r="F124" s="31"/>
    </row>
    <row r="125" spans="4:6" ht="15.6" customHeight="1" x14ac:dyDescent="0.2">
      <c r="D125" s="31"/>
      <c r="E125" s="31"/>
      <c r="F125" s="31"/>
    </row>
    <row r="126" spans="4:6" ht="15.6" customHeight="1" x14ac:dyDescent="0.2">
      <c r="D126" s="31"/>
      <c r="E126" s="31"/>
      <c r="F126" s="31"/>
    </row>
    <row r="127" spans="4:6" ht="15.6" customHeight="1" x14ac:dyDescent="0.2">
      <c r="D127" s="31"/>
      <c r="E127" s="31"/>
      <c r="F127" s="31"/>
    </row>
  </sheetData>
  <mergeCells count="112">
    <mergeCell ref="A29:B31"/>
    <mergeCell ref="J28:K28"/>
    <mergeCell ref="A20:B22"/>
    <mergeCell ref="B17:B19"/>
    <mergeCell ref="A11:B13"/>
    <mergeCell ref="H6:J6"/>
    <mergeCell ref="C10:D10"/>
    <mergeCell ref="H11:H13"/>
    <mergeCell ref="H35:I35"/>
    <mergeCell ref="H28:H30"/>
    <mergeCell ref="H25:H27"/>
    <mergeCell ref="J23:K23"/>
    <mergeCell ref="J22:K22"/>
    <mergeCell ref="J29:K29"/>
    <mergeCell ref="J30:K30"/>
    <mergeCell ref="A33:E33"/>
    <mergeCell ref="A34:B34"/>
    <mergeCell ref="A14:A19"/>
    <mergeCell ref="J25:K25"/>
    <mergeCell ref="J26:K26"/>
    <mergeCell ref="H20:K20"/>
    <mergeCell ref="J21:K21"/>
    <mergeCell ref="B14:B16"/>
    <mergeCell ref="J10:K10"/>
    <mergeCell ref="J12:K12"/>
    <mergeCell ref="J13:K13"/>
    <mergeCell ref="J11:K11"/>
    <mergeCell ref="H22:H24"/>
    <mergeCell ref="A23:B25"/>
    <mergeCell ref="A26:B28"/>
    <mergeCell ref="J27:K27"/>
    <mergeCell ref="J24:K24"/>
    <mergeCell ref="A1:G1"/>
    <mergeCell ref="A3:E3"/>
    <mergeCell ref="A6:D6"/>
    <mergeCell ref="A10:B10"/>
    <mergeCell ref="H40:I40"/>
    <mergeCell ref="A55:B55"/>
    <mergeCell ref="A54:B54"/>
    <mergeCell ref="A35:B35"/>
    <mergeCell ref="H36:I36"/>
    <mergeCell ref="H37:I37"/>
    <mergeCell ref="H38:I38"/>
    <mergeCell ref="H41:I41"/>
    <mergeCell ref="H43:I43"/>
    <mergeCell ref="H52:I52"/>
    <mergeCell ref="H39:I39"/>
    <mergeCell ref="A49:B49"/>
    <mergeCell ref="H53:I53"/>
    <mergeCell ref="A48:B48"/>
    <mergeCell ref="A41:B41"/>
    <mergeCell ref="A45:B45"/>
    <mergeCell ref="H56:I56"/>
    <mergeCell ref="A50:B50"/>
    <mergeCell ref="A51:B51"/>
    <mergeCell ref="A52:B52"/>
    <mergeCell ref="A70:B70"/>
    <mergeCell ref="H50:I50"/>
    <mergeCell ref="H51:I51"/>
    <mergeCell ref="A47:B47"/>
    <mergeCell ref="H66:I66"/>
    <mergeCell ref="A62:B62"/>
    <mergeCell ref="A64:B64"/>
    <mergeCell ref="A61:B61"/>
    <mergeCell ref="H60:I60"/>
    <mergeCell ref="H34:I34"/>
    <mergeCell ref="A44:B44"/>
    <mergeCell ref="A46:B46"/>
    <mergeCell ref="H59:I59"/>
    <mergeCell ref="H58:I58"/>
    <mergeCell ref="A38:B38"/>
    <mergeCell ref="A39:B39"/>
    <mergeCell ref="H54:I54"/>
    <mergeCell ref="H79:I79"/>
    <mergeCell ref="H71:I71"/>
    <mergeCell ref="H62:I62"/>
    <mergeCell ref="H63:I63"/>
    <mergeCell ref="A37:B37"/>
    <mergeCell ref="A56:B56"/>
    <mergeCell ref="H42:I42"/>
    <mergeCell ref="A71:B71"/>
    <mergeCell ref="A60:B60"/>
    <mergeCell ref="A59:B59"/>
    <mergeCell ref="A58:B58"/>
    <mergeCell ref="A57:B57"/>
    <mergeCell ref="H44:I44"/>
    <mergeCell ref="H48:I48"/>
    <mergeCell ref="H67:I67"/>
    <mergeCell ref="A63:B63"/>
    <mergeCell ref="H81:I81"/>
    <mergeCell ref="H77:I77"/>
    <mergeCell ref="A68:B68"/>
    <mergeCell ref="A74:B74"/>
    <mergeCell ref="A78:B78"/>
    <mergeCell ref="H78:I78"/>
    <mergeCell ref="A80:B80"/>
    <mergeCell ref="A79:B79"/>
    <mergeCell ref="H57:I57"/>
    <mergeCell ref="H68:I68"/>
    <mergeCell ref="H70:I70"/>
    <mergeCell ref="H74:I74"/>
    <mergeCell ref="H69:I69"/>
    <mergeCell ref="H61:I61"/>
    <mergeCell ref="H76:I76"/>
    <mergeCell ref="H75:I75"/>
    <mergeCell ref="H64:I64"/>
    <mergeCell ref="H65:I65"/>
    <mergeCell ref="H73:I73"/>
    <mergeCell ref="H72:I72"/>
    <mergeCell ref="A72:B72"/>
    <mergeCell ref="A69:B69"/>
    <mergeCell ref="A65:B65"/>
  </mergeCells>
  <phoneticPr fontId="2"/>
  <pageMargins left="0.78740157480314965" right="0.78740157480314965" top="0.39370078740157483" bottom="0.39370078740157483" header="0.51181102362204722" footer="0.19685039370078741"/>
  <pageSetup paperSize="9" firstPageNumber="412" orientation="portrait" useFirstPageNumber="1" horizontalDpi="300" verticalDpi="300" r:id="rId1"/>
  <headerFooter scaleWithDoc="0" alignWithMargins="0">
    <oddFooter>&amp;C- &amp;P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127"/>
  <sheetViews>
    <sheetView zoomScaleNormal="100" zoomScaleSheetLayoutView="145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s="28" customFormat="1" ht="19.5" customHeight="1" x14ac:dyDescent="0.2">
      <c r="A3" s="344" t="s">
        <v>122</v>
      </c>
      <c r="B3" s="344"/>
      <c r="C3" s="344"/>
      <c r="D3" s="344"/>
      <c r="E3" s="344"/>
      <c r="F3" s="26"/>
      <c r="G3" s="27"/>
    </row>
    <row r="4" spans="1:13" s="28" customFormat="1" ht="3.9" customHeight="1" x14ac:dyDescent="0.2">
      <c r="A4" s="25"/>
      <c r="B4" s="25"/>
      <c r="C4" s="25"/>
      <c r="D4" s="25"/>
      <c r="E4" s="25"/>
      <c r="F4" s="26"/>
      <c r="G4" s="27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9776</v>
      </c>
      <c r="E11" s="257">
        <f>SUM(E14,E17,E20,E23,E26,E29)</f>
        <v>1526683</v>
      </c>
      <c r="F11" s="195"/>
      <c r="G11" s="13"/>
      <c r="H11" s="356" t="s">
        <v>10</v>
      </c>
      <c r="I11" s="261">
        <f>SUM(J11:L11)</f>
        <v>132073</v>
      </c>
      <c r="J11" s="371">
        <v>66334</v>
      </c>
      <c r="K11" s="372"/>
      <c r="L11" s="256">
        <v>65739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8878</v>
      </c>
      <c r="E12" s="261">
        <f>SUM(E15,E18,E21,E24,E27,E30)</f>
        <v>1358234</v>
      </c>
      <c r="F12" s="195"/>
      <c r="G12" s="13"/>
      <c r="H12" s="357"/>
      <c r="I12" s="258">
        <f>SUM(J12:L12)</f>
        <v>123808</v>
      </c>
      <c r="J12" s="418">
        <v>61979</v>
      </c>
      <c r="K12" s="419"/>
      <c r="L12" s="259">
        <v>61829</v>
      </c>
      <c r="M12" s="30"/>
    </row>
    <row r="13" spans="1:13" ht="9.6" customHeight="1" x14ac:dyDescent="0.2">
      <c r="A13" s="354"/>
      <c r="B13" s="355"/>
      <c r="C13" s="19"/>
      <c r="D13" s="223">
        <f>SUM(D11-D12)</f>
        <v>898</v>
      </c>
      <c r="E13" s="261">
        <f>SUM(E11-E12)</f>
        <v>168449</v>
      </c>
      <c r="F13" s="195"/>
      <c r="G13" s="13"/>
      <c r="H13" s="358"/>
      <c r="I13" s="254">
        <f>SUM(J13:L13)</f>
        <v>8265</v>
      </c>
      <c r="J13" s="389">
        <f>SUM(J11-J12)</f>
        <v>4355</v>
      </c>
      <c r="K13" s="390"/>
      <c r="L13" s="254">
        <f>SUM(L11-L12)</f>
        <v>3910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78</v>
      </c>
      <c r="E14" s="261">
        <v>1214374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75</v>
      </c>
      <c r="E15" s="261">
        <v>1038450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3</v>
      </c>
      <c r="E16" s="261">
        <f>SUM(E14-E15)</f>
        <v>175924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359</v>
      </c>
      <c r="E17" s="261">
        <v>148610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347</v>
      </c>
      <c r="E18" s="261">
        <v>158012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12</v>
      </c>
      <c r="E19" s="261">
        <f>SUM(E17-E18)</f>
        <v>-9402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4714</v>
      </c>
      <c r="E23" s="261">
        <v>43810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4676</v>
      </c>
      <c r="E24" s="261">
        <v>43816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38</v>
      </c>
      <c r="E25" s="261">
        <f>SUM(E23-E24)</f>
        <v>-6</v>
      </c>
      <c r="F25" s="195"/>
      <c r="G25" s="13"/>
      <c r="H25" s="377" t="s">
        <v>75</v>
      </c>
      <c r="I25" s="261">
        <f t="shared" ref="I25:I30" si="0">SUM(J25:L25)</f>
        <v>6788</v>
      </c>
      <c r="J25" s="387">
        <v>3394</v>
      </c>
      <c r="K25" s="388"/>
      <c r="L25" s="258">
        <f>J25</f>
        <v>3394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6</v>
      </c>
      <c r="E26" s="261">
        <v>2514</v>
      </c>
      <c r="F26" s="195"/>
      <c r="G26" s="13"/>
      <c r="H26" s="378"/>
      <c r="I26" s="258">
        <f t="shared" si="0"/>
        <v>6640</v>
      </c>
      <c r="J26" s="387">
        <v>3320</v>
      </c>
      <c r="K26" s="388"/>
      <c r="L26" s="258">
        <f>J26</f>
        <v>3320</v>
      </c>
      <c r="M26" s="30"/>
    </row>
    <row r="27" spans="1:13" ht="9.6" customHeight="1" x14ac:dyDescent="0.2">
      <c r="A27" s="354"/>
      <c r="B27" s="355"/>
      <c r="C27" s="19"/>
      <c r="D27" s="223">
        <v>2</v>
      </c>
      <c r="E27" s="261">
        <v>518</v>
      </c>
      <c r="F27" s="195"/>
      <c r="G27" s="13"/>
      <c r="H27" s="379"/>
      <c r="I27" s="258">
        <f t="shared" si="0"/>
        <v>148</v>
      </c>
      <c r="J27" s="387">
        <f>SUM(J25-J26)</f>
        <v>74</v>
      </c>
      <c r="K27" s="388"/>
      <c r="L27" s="258">
        <f>SUM(L25-L26)</f>
        <v>74</v>
      </c>
      <c r="M27" s="30"/>
    </row>
    <row r="28" spans="1:13" ht="9.6" customHeight="1" x14ac:dyDescent="0.2">
      <c r="A28" s="354"/>
      <c r="B28" s="355"/>
      <c r="C28" s="19"/>
      <c r="D28" s="223">
        <f>SUM(D26-D27)</f>
        <v>4</v>
      </c>
      <c r="E28" s="261">
        <f>SUM(E26-E27)</f>
        <v>1996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4619</v>
      </c>
      <c r="E29" s="261">
        <v>117375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3778</v>
      </c>
      <c r="E30" s="261">
        <v>117438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841</v>
      </c>
      <c r="E31" s="254">
        <f>SUM(E29-E30)</f>
        <v>-63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56788</v>
      </c>
      <c r="E35" s="186">
        <f>SUM(E36+L81)</f>
        <v>16459</v>
      </c>
      <c r="F35" s="187">
        <f>SUM(F36+M81)</f>
        <v>40329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56788</v>
      </c>
      <c r="E36" s="289">
        <f>SUM(E37+E49+E56+E67+L37+L53+L63+L72+L80)</f>
        <v>16459</v>
      </c>
      <c r="F36" s="187">
        <f>SUM(F37+F49+F56+F67+M37+M53+M63+M72+M80)</f>
        <v>40329</v>
      </c>
      <c r="G36" s="30"/>
      <c r="H36" s="399" t="s">
        <v>44</v>
      </c>
      <c r="I36" s="400"/>
      <c r="J36" s="6">
        <v>265</v>
      </c>
      <c r="K36" s="36">
        <f>SUM(L36,M36)</f>
        <v>1547</v>
      </c>
      <c r="L36" s="41">
        <v>455</v>
      </c>
      <c r="M36" s="42">
        <v>1092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2962</v>
      </c>
      <c r="E37" s="41">
        <f>SUM(E38:E48)</f>
        <v>1102</v>
      </c>
      <c r="F37" s="42">
        <f>SUM(F38:F48)</f>
        <v>1860</v>
      </c>
      <c r="G37" s="30"/>
      <c r="H37" s="399" t="s">
        <v>45</v>
      </c>
      <c r="I37" s="401"/>
      <c r="J37" s="6"/>
      <c r="K37" s="36">
        <f>SUM(K38:K52)</f>
        <v>9283</v>
      </c>
      <c r="L37" s="36">
        <f t="shared" ref="L37:M37" si="1">SUM(L38:L52)</f>
        <v>100</v>
      </c>
      <c r="M37" s="223">
        <f t="shared" si="1"/>
        <v>9183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0</v>
      </c>
      <c r="E39" s="41">
        <v>0</v>
      </c>
      <c r="F39" s="42">
        <v>0</v>
      </c>
      <c r="G39" s="30"/>
      <c r="H39" s="399" t="s">
        <v>265</v>
      </c>
      <c r="I39" s="401"/>
      <c r="J39" s="6">
        <v>281</v>
      </c>
      <c r="K39" s="36">
        <f t="shared" si="3"/>
        <v>1124</v>
      </c>
      <c r="L39" s="41">
        <v>3</v>
      </c>
      <c r="M39" s="42">
        <v>1121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7</v>
      </c>
      <c r="L40" s="41">
        <v>0</v>
      </c>
      <c r="M40" s="42">
        <v>7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986</v>
      </c>
      <c r="L41" s="41">
        <v>16</v>
      </c>
      <c r="M41" s="42">
        <v>970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3842</v>
      </c>
      <c r="L42" s="41">
        <v>0</v>
      </c>
      <c r="M42" s="42">
        <v>3842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0</v>
      </c>
      <c r="E43" s="41">
        <v>0</v>
      </c>
      <c r="F43" s="153">
        <v>0</v>
      </c>
      <c r="G43" s="30"/>
      <c r="H43" s="399" t="s">
        <v>267</v>
      </c>
      <c r="I43" s="401"/>
      <c r="J43" s="6">
        <v>320</v>
      </c>
      <c r="K43" s="36">
        <f t="shared" si="3"/>
        <v>699</v>
      </c>
      <c r="L43" s="41">
        <v>0</v>
      </c>
      <c r="M43" s="42">
        <v>699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1323</v>
      </c>
      <c r="L44" s="41">
        <v>0</v>
      </c>
      <c r="M44" s="42">
        <v>1323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1290</v>
      </c>
      <c r="E45" s="41">
        <v>190</v>
      </c>
      <c r="F45" s="42">
        <v>1100</v>
      </c>
      <c r="G45" s="30"/>
      <c r="H45" s="226" t="s">
        <v>50</v>
      </c>
      <c r="I45" s="227"/>
      <c r="J45" s="6">
        <v>322</v>
      </c>
      <c r="K45" s="36">
        <f t="shared" si="3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233</v>
      </c>
      <c r="L46" s="41">
        <v>31</v>
      </c>
      <c r="M46" s="42">
        <v>202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359</v>
      </c>
      <c r="E47" s="41">
        <v>41</v>
      </c>
      <c r="F47" s="42">
        <v>318</v>
      </c>
      <c r="G47" s="30"/>
      <c r="H47" s="226" t="s">
        <v>49</v>
      </c>
      <c r="I47" s="227"/>
      <c r="J47" s="6">
        <v>324</v>
      </c>
      <c r="K47" s="36">
        <f t="shared" si="3"/>
        <v>33</v>
      </c>
      <c r="L47" s="41">
        <v>3</v>
      </c>
      <c r="M47" s="42">
        <v>30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1313</v>
      </c>
      <c r="E48" s="41">
        <v>871</v>
      </c>
      <c r="F48" s="42">
        <v>442</v>
      </c>
      <c r="G48" s="30"/>
      <c r="H48" s="399" t="s">
        <v>269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861</v>
      </c>
      <c r="E49" s="36">
        <f t="shared" ref="E49:F49" si="4">SUM(E50:E55)</f>
        <v>577</v>
      </c>
      <c r="F49" s="223">
        <f t="shared" si="4"/>
        <v>284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0</v>
      </c>
      <c r="E50" s="41">
        <v>0</v>
      </c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129</v>
      </c>
      <c r="L50" s="41">
        <v>0</v>
      </c>
      <c r="M50" s="42">
        <v>129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312</v>
      </c>
      <c r="E51" s="41">
        <v>29</v>
      </c>
      <c r="F51" s="42">
        <v>283</v>
      </c>
      <c r="G51" s="30"/>
      <c r="H51" s="399" t="s">
        <v>53</v>
      </c>
      <c r="I51" s="400"/>
      <c r="J51" s="6">
        <v>361</v>
      </c>
      <c r="K51" s="36">
        <f t="shared" si="3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3"/>
        <v>907</v>
      </c>
      <c r="L52" s="41">
        <v>47</v>
      </c>
      <c r="M52" s="42">
        <v>860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549</v>
      </c>
      <c r="E53" s="41">
        <v>548</v>
      </c>
      <c r="F53" s="42">
        <v>1</v>
      </c>
      <c r="G53" s="30"/>
      <c r="H53" s="404" t="s">
        <v>54</v>
      </c>
      <c r="I53" s="405"/>
      <c r="J53" s="6"/>
      <c r="K53" s="36">
        <f>SUM(K54:K62)</f>
        <v>2936</v>
      </c>
      <c r="L53" s="36">
        <f t="shared" ref="L53:M53" si="5">SUM(L54:L62)</f>
        <v>281</v>
      </c>
      <c r="M53" s="223">
        <f t="shared" si="5"/>
        <v>2655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0</v>
      </c>
      <c r="E54" s="41">
        <v>0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5908</v>
      </c>
      <c r="E56" s="36">
        <f t="shared" ref="E56:F56" si="7">SUM(E57:E66)</f>
        <v>1</v>
      </c>
      <c r="F56" s="223">
        <f t="shared" si="7"/>
        <v>5907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23</v>
      </c>
      <c r="L58" s="41">
        <v>0</v>
      </c>
      <c r="M58" s="42">
        <v>23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28</v>
      </c>
      <c r="L59" s="41">
        <v>0</v>
      </c>
      <c r="M59" s="42">
        <v>28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5893</v>
      </c>
      <c r="E60" s="41">
        <v>0</v>
      </c>
      <c r="F60" s="42">
        <v>5893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15</v>
      </c>
      <c r="E61" s="41">
        <v>1</v>
      </c>
      <c r="F61" s="42">
        <v>14</v>
      </c>
      <c r="G61" s="30"/>
      <c r="H61" s="404" t="s">
        <v>270</v>
      </c>
      <c r="I61" s="405"/>
      <c r="J61" s="6">
        <v>424</v>
      </c>
      <c r="K61" s="36">
        <f t="shared" si="6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2885</v>
      </c>
      <c r="L62" s="41">
        <v>281</v>
      </c>
      <c r="M62" s="42">
        <v>2604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5247</v>
      </c>
      <c r="L63" s="36">
        <f t="shared" ref="L63:M63" si="8">SUM(L64:L71)</f>
        <v>1538</v>
      </c>
      <c r="M63" s="223">
        <f t="shared" si="8"/>
        <v>3709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9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10141</v>
      </c>
      <c r="E67" s="36">
        <f t="shared" ref="E67:F67" si="10">SUM(E68:E80,L35:L36)</f>
        <v>3152</v>
      </c>
      <c r="F67" s="223">
        <f t="shared" si="10"/>
        <v>6989</v>
      </c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4926</v>
      </c>
      <c r="L68" s="41">
        <v>1494</v>
      </c>
      <c r="M68" s="42">
        <v>3432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1594</v>
      </c>
      <c r="E69" s="41">
        <v>127</v>
      </c>
      <c r="F69" s="42">
        <v>1467</v>
      </c>
      <c r="G69" s="30"/>
      <c r="H69" s="399" t="s">
        <v>62</v>
      </c>
      <c r="I69" s="400"/>
      <c r="J69" s="6">
        <v>451</v>
      </c>
      <c r="K69" s="36">
        <f t="shared" si="9"/>
        <v>103</v>
      </c>
      <c r="L69" s="41">
        <v>25</v>
      </c>
      <c r="M69" s="42">
        <v>78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218</v>
      </c>
      <c r="L70" s="41">
        <v>19</v>
      </c>
      <c r="M70" s="42">
        <v>199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2"/>
        <v>1896</v>
      </c>
      <c r="E71" s="41">
        <v>410</v>
      </c>
      <c r="F71" s="42">
        <v>1486</v>
      </c>
      <c r="H71" s="404" t="s">
        <v>89</v>
      </c>
      <c r="I71" s="405"/>
      <c r="J71" s="6">
        <v>471</v>
      </c>
      <c r="K71" s="36">
        <f t="shared" si="9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19450</v>
      </c>
      <c r="L72" s="36">
        <f t="shared" ref="L72:M72" si="11">SUM(L73:L79)</f>
        <v>9708</v>
      </c>
      <c r="M72" s="223">
        <f t="shared" si="11"/>
        <v>9742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1475</v>
      </c>
      <c r="E73" s="41">
        <v>675</v>
      </c>
      <c r="F73" s="42">
        <v>800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2081</v>
      </c>
      <c r="L73" s="41">
        <v>1964</v>
      </c>
      <c r="M73" s="42">
        <v>117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1</v>
      </c>
      <c r="E74" s="41">
        <v>0</v>
      </c>
      <c r="F74" s="42">
        <v>1</v>
      </c>
      <c r="G74" s="30"/>
      <c r="H74" s="411" t="s">
        <v>92</v>
      </c>
      <c r="I74" s="412"/>
      <c r="J74" s="24">
        <v>491</v>
      </c>
      <c r="K74" s="36">
        <f t="shared" si="12"/>
        <v>2255</v>
      </c>
      <c r="L74" s="41">
        <v>2051</v>
      </c>
      <c r="M74" s="42">
        <v>204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22</v>
      </c>
      <c r="E75" s="41">
        <v>2</v>
      </c>
      <c r="F75" s="42">
        <v>20</v>
      </c>
      <c r="G75" s="30"/>
      <c r="H75" s="406" t="s">
        <v>64</v>
      </c>
      <c r="I75" s="407"/>
      <c r="J75" s="220">
        <v>501</v>
      </c>
      <c r="K75" s="36">
        <f t="shared" si="12"/>
        <v>209</v>
      </c>
      <c r="L75" s="41">
        <v>80</v>
      </c>
      <c r="M75" s="42">
        <v>129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12"/>
        <v>1461</v>
      </c>
      <c r="L76" s="41">
        <v>262</v>
      </c>
      <c r="M76" s="42">
        <v>1199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3386</v>
      </c>
      <c r="E77" s="41">
        <v>1397</v>
      </c>
      <c r="F77" s="42">
        <v>1989</v>
      </c>
      <c r="G77" s="30"/>
      <c r="H77" s="404" t="s">
        <v>65</v>
      </c>
      <c r="I77" s="405"/>
      <c r="J77" s="6">
        <v>512</v>
      </c>
      <c r="K77" s="36">
        <f t="shared" si="12"/>
        <v>1103</v>
      </c>
      <c r="L77" s="41">
        <v>235</v>
      </c>
      <c r="M77" s="42">
        <v>868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220</v>
      </c>
      <c r="E78" s="41">
        <v>86</v>
      </c>
      <c r="F78" s="42">
        <v>134</v>
      </c>
      <c r="G78" s="30"/>
      <c r="H78" s="399" t="s">
        <v>66</v>
      </c>
      <c r="I78" s="400"/>
      <c r="J78" s="6">
        <v>521</v>
      </c>
      <c r="K78" s="36">
        <f t="shared" si="12"/>
        <v>2432</v>
      </c>
      <c r="L78" s="41">
        <v>2378</v>
      </c>
      <c r="M78" s="42">
        <v>54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12"/>
        <v>9909</v>
      </c>
      <c r="L79" s="41">
        <v>2738</v>
      </c>
      <c r="M79" s="42">
        <v>7171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0</v>
      </c>
      <c r="L80" s="290">
        <v>0</v>
      </c>
      <c r="M80" s="40">
        <v>0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1:G1"/>
    <mergeCell ref="H41:I41"/>
    <mergeCell ref="H39:I39"/>
    <mergeCell ref="H40:I40"/>
    <mergeCell ref="A38:B38"/>
    <mergeCell ref="A3:E3"/>
    <mergeCell ref="H22:H24"/>
    <mergeCell ref="H11:H13"/>
    <mergeCell ref="H20:K20"/>
    <mergeCell ref="J23:K23"/>
    <mergeCell ref="J26:K26"/>
    <mergeCell ref="J30:K30"/>
    <mergeCell ref="J27:K27"/>
    <mergeCell ref="J28:K28"/>
    <mergeCell ref="J29:K29"/>
    <mergeCell ref="J25:K25"/>
    <mergeCell ref="A11:B13"/>
    <mergeCell ref="A23:B25"/>
    <mergeCell ref="H25:H27"/>
    <mergeCell ref="B14:B16"/>
    <mergeCell ref="H78:I78"/>
    <mergeCell ref="H66:I66"/>
    <mergeCell ref="H60:I60"/>
    <mergeCell ref="H61:I61"/>
    <mergeCell ref="H74:I74"/>
    <mergeCell ref="H73:I73"/>
    <mergeCell ref="H64:I64"/>
    <mergeCell ref="H77:I77"/>
    <mergeCell ref="A14:A19"/>
    <mergeCell ref="A20:B22"/>
    <mergeCell ref="H28:H30"/>
    <mergeCell ref="B17:B19"/>
    <mergeCell ref="A29:B31"/>
    <mergeCell ref="A69:B69"/>
    <mergeCell ref="A48:B48"/>
    <mergeCell ref="A68:B68"/>
    <mergeCell ref="A74:B74"/>
    <mergeCell ref="A72:B72"/>
    <mergeCell ref="H43:I43"/>
    <mergeCell ref="H70:I70"/>
    <mergeCell ref="A58:B58"/>
    <mergeCell ref="A59:B59"/>
    <mergeCell ref="H67:I67"/>
    <mergeCell ref="A26:B28"/>
    <mergeCell ref="A79:B79"/>
    <mergeCell ref="A46:B46"/>
    <mergeCell ref="A45:B45"/>
    <mergeCell ref="A49:B49"/>
    <mergeCell ref="A50:B50"/>
    <mergeCell ref="A37:B37"/>
    <mergeCell ref="H42:I42"/>
    <mergeCell ref="H38:I38"/>
    <mergeCell ref="A39:B39"/>
    <mergeCell ref="H50:I50"/>
    <mergeCell ref="H51:I51"/>
    <mergeCell ref="H68:I68"/>
    <mergeCell ref="H76:I76"/>
    <mergeCell ref="A65:B65"/>
    <mergeCell ref="A70:B70"/>
    <mergeCell ref="A64:B64"/>
    <mergeCell ref="H69:I69"/>
    <mergeCell ref="H75:I75"/>
    <mergeCell ref="H72:I72"/>
    <mergeCell ref="H65:I65"/>
    <mergeCell ref="H62:I62"/>
    <mergeCell ref="H59:I59"/>
    <mergeCell ref="H71:I71"/>
    <mergeCell ref="A47:B47"/>
    <mergeCell ref="H44:I44"/>
    <mergeCell ref="H48:I48"/>
    <mergeCell ref="A6:D6"/>
    <mergeCell ref="A10:B10"/>
    <mergeCell ref="C10:D10"/>
    <mergeCell ref="A56:B56"/>
    <mergeCell ref="A51:B51"/>
    <mergeCell ref="H53:I53"/>
    <mergeCell ref="A35:B35"/>
    <mergeCell ref="H6:J6"/>
    <mergeCell ref="J21:K21"/>
    <mergeCell ref="J22:K22"/>
    <mergeCell ref="J10:K10"/>
    <mergeCell ref="J12:K12"/>
    <mergeCell ref="J13:K13"/>
    <mergeCell ref="J11:K11"/>
    <mergeCell ref="J24:K24"/>
    <mergeCell ref="H54:I54"/>
    <mergeCell ref="A52:B52"/>
    <mergeCell ref="A41:B41"/>
    <mergeCell ref="H79:I79"/>
    <mergeCell ref="H81:I81"/>
    <mergeCell ref="A78:B78"/>
    <mergeCell ref="A33:E33"/>
    <mergeCell ref="A34:B34"/>
    <mergeCell ref="H34:I34"/>
    <mergeCell ref="A44:B44"/>
    <mergeCell ref="A63:B63"/>
    <mergeCell ref="H58:I58"/>
    <mergeCell ref="A54:B54"/>
    <mergeCell ref="H56:I56"/>
    <mergeCell ref="H52:I52"/>
    <mergeCell ref="A71:B71"/>
    <mergeCell ref="A61:B61"/>
    <mergeCell ref="H63:I63"/>
    <mergeCell ref="A57:B57"/>
    <mergeCell ref="A55:B55"/>
    <mergeCell ref="A60:B60"/>
    <mergeCell ref="A62:B62"/>
    <mergeCell ref="H57:I57"/>
    <mergeCell ref="H35:I35"/>
    <mergeCell ref="H36:I36"/>
    <mergeCell ref="H37:I37"/>
    <mergeCell ref="A80:B80"/>
  </mergeCells>
  <phoneticPr fontId="2"/>
  <pageMargins left="0.78740157480314965" right="0.78740157480314965" top="0.39370078740157483" bottom="0.39370078740157483" header="0.51181102362204722" footer="0.19685039370078741"/>
  <pageSetup paperSize="9" firstPageNumber="413" orientation="portrait" useFirstPageNumber="1" horizontalDpi="300" verticalDpi="300" r:id="rId1"/>
  <headerFooter scaleWithDoc="0" alignWithMargins="0">
    <oddFooter>&amp;C- &amp;P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127"/>
  <sheetViews>
    <sheetView zoomScaleNormal="100" zoomScaleSheetLayoutView="145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s="28" customFormat="1" ht="19.5" customHeight="1" x14ac:dyDescent="0.2">
      <c r="A3" s="344" t="s">
        <v>123</v>
      </c>
      <c r="B3" s="344"/>
      <c r="C3" s="344"/>
      <c r="D3" s="344"/>
      <c r="E3" s="344"/>
      <c r="F3" s="26"/>
      <c r="G3" s="27"/>
    </row>
    <row r="4" spans="1:13" s="28" customFormat="1" ht="3.9" customHeight="1" x14ac:dyDescent="0.2">
      <c r="A4" s="25"/>
      <c r="B4" s="25"/>
      <c r="C4" s="25"/>
      <c r="D4" s="25"/>
      <c r="E4" s="25"/>
      <c r="F4" s="26"/>
      <c r="G4" s="27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  <c r="M6" s="30"/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2776</v>
      </c>
      <c r="E11" s="257">
        <f>SUM(E14,E17,E20,E23,E26,E29)</f>
        <v>154266</v>
      </c>
      <c r="F11" s="195"/>
      <c r="G11" s="13"/>
      <c r="H11" s="356" t="s">
        <v>10</v>
      </c>
      <c r="I11" s="261">
        <f>SUM(J11:L11)</f>
        <v>28408</v>
      </c>
      <c r="J11" s="371">
        <v>14182</v>
      </c>
      <c r="K11" s="372"/>
      <c r="L11" s="256">
        <v>14226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2595</v>
      </c>
      <c r="E12" s="261">
        <f>SUM(E15,E18,E21,E24,E27,E30)</f>
        <v>144550</v>
      </c>
      <c r="F12" s="195"/>
      <c r="G12" s="13"/>
      <c r="H12" s="357"/>
      <c r="I12" s="258">
        <f>SUM(J12:L12)</f>
        <v>28097</v>
      </c>
      <c r="J12" s="418">
        <v>13283</v>
      </c>
      <c r="K12" s="419"/>
      <c r="L12" s="259">
        <v>14814</v>
      </c>
      <c r="M12" s="30"/>
    </row>
    <row r="13" spans="1:13" ht="9.6" customHeight="1" x14ac:dyDescent="0.2">
      <c r="A13" s="354"/>
      <c r="B13" s="355"/>
      <c r="C13" s="19"/>
      <c r="D13" s="223">
        <f>SUM(D11-D12)</f>
        <v>181</v>
      </c>
      <c r="E13" s="261">
        <f>SUM(E11-E12)</f>
        <v>9716</v>
      </c>
      <c r="F13" s="195"/>
      <c r="G13" s="13"/>
      <c r="H13" s="358"/>
      <c r="I13" s="254">
        <f>SUM(J13:L13)</f>
        <v>311</v>
      </c>
      <c r="J13" s="389">
        <f>SUM(J11-J12)</f>
        <v>899</v>
      </c>
      <c r="K13" s="390"/>
      <c r="L13" s="254">
        <f>SUM(L11-L12)</f>
        <v>-588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0</v>
      </c>
      <c r="E14" s="261">
        <v>0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0</v>
      </c>
      <c r="E15" s="261">
        <v>0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0</v>
      </c>
      <c r="E16" s="261">
        <f>SUM(E14-E15)</f>
        <v>0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298</v>
      </c>
      <c r="E17" s="261">
        <v>130468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295</v>
      </c>
      <c r="E18" s="261">
        <v>128883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3</v>
      </c>
      <c r="E19" s="261">
        <f>SUM(E17-E18)</f>
        <v>1585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f>SUM(D20-D21)</f>
        <v>0</v>
      </c>
      <c r="E22" s="261">
        <f>SUM(E20-E21)</f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2468</v>
      </c>
      <c r="E23" s="261">
        <v>16763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2296</v>
      </c>
      <c r="E24" s="261">
        <v>15638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SUM(D23-D24)</f>
        <v>172</v>
      </c>
      <c r="E25" s="261">
        <f>SUM(E23-E24)</f>
        <v>1125</v>
      </c>
      <c r="F25" s="195"/>
      <c r="G25" s="13"/>
      <c r="H25" s="377" t="s">
        <v>75</v>
      </c>
      <c r="I25" s="261">
        <f t="shared" ref="I25:I30" si="0">SUM(J25:L25)</f>
        <v>1078</v>
      </c>
      <c r="J25" s="387">
        <v>539</v>
      </c>
      <c r="K25" s="388"/>
      <c r="L25" s="258">
        <f>J25</f>
        <v>539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1046</v>
      </c>
      <c r="J26" s="387">
        <v>523</v>
      </c>
      <c r="K26" s="388"/>
      <c r="L26" s="258">
        <f>J26</f>
        <v>523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32</v>
      </c>
      <c r="J27" s="387">
        <f>SUM(J25-J26)</f>
        <v>16</v>
      </c>
      <c r="K27" s="388"/>
      <c r="L27" s="258">
        <f>SUM(L25-L26)</f>
        <v>16</v>
      </c>
      <c r="M27" s="30"/>
    </row>
    <row r="28" spans="1:13" ht="9.6" customHeight="1" x14ac:dyDescent="0.2">
      <c r="A28" s="354"/>
      <c r="B28" s="355"/>
      <c r="C28" s="19"/>
      <c r="D28" s="223">
        <f>SUM(D26-D27)</f>
        <v>0</v>
      </c>
      <c r="E28" s="261">
        <f>SUM(E26-E27)</f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10</v>
      </c>
      <c r="E29" s="261">
        <v>7035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4</v>
      </c>
      <c r="E30" s="261">
        <v>29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6</v>
      </c>
      <c r="E31" s="254">
        <f>SUM(E29-E30)</f>
        <v>7006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18162</v>
      </c>
      <c r="E35" s="186">
        <f>SUM(E36+L81)</f>
        <v>6298</v>
      </c>
      <c r="F35" s="187">
        <f>SUM(F36+M81)</f>
        <v>11864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>
        <v>0</v>
      </c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18162</v>
      </c>
      <c r="E36" s="289">
        <f>SUM(E37+E49+E56+E67+L37+L53+L63+L72+L80)</f>
        <v>6298</v>
      </c>
      <c r="F36" s="187">
        <f>SUM(F37+F49+F56+F67+M37+M53+M63+M72+M80)</f>
        <v>11864</v>
      </c>
      <c r="G36" s="30"/>
      <c r="H36" s="399" t="s">
        <v>44</v>
      </c>
      <c r="I36" s="400"/>
      <c r="J36" s="6">
        <v>265</v>
      </c>
      <c r="K36" s="36">
        <f>SUM(L36,M36)</f>
        <v>334</v>
      </c>
      <c r="L36" s="41">
        <v>62</v>
      </c>
      <c r="M36" s="42">
        <v>272</v>
      </c>
    </row>
    <row r="37" spans="1:13" ht="9" customHeight="1" x14ac:dyDescent="0.2">
      <c r="A37" s="399" t="s">
        <v>100</v>
      </c>
      <c r="B37" s="401"/>
      <c r="C37" s="6"/>
      <c r="D37" s="36">
        <f>SUM(D38:D48)</f>
        <v>571</v>
      </c>
      <c r="E37" s="41">
        <f>SUM(E38:E48)</f>
        <v>258</v>
      </c>
      <c r="F37" s="42">
        <f>SUM(F38:F48)</f>
        <v>313</v>
      </c>
      <c r="G37" s="30"/>
      <c r="H37" s="399" t="s">
        <v>45</v>
      </c>
      <c r="I37" s="401"/>
      <c r="J37" s="6"/>
      <c r="K37" s="36">
        <f>SUM(K38:K52)</f>
        <v>2597</v>
      </c>
      <c r="L37" s="36">
        <f t="shared" ref="L37:M37" si="1">SUM(L38:L52)</f>
        <v>50</v>
      </c>
      <c r="M37" s="223">
        <f t="shared" si="1"/>
        <v>2547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2">SUM(E38,F38)</f>
        <v>0</v>
      </c>
      <c r="E38" s="41">
        <v>0</v>
      </c>
      <c r="F38" s="42">
        <v>0</v>
      </c>
      <c r="G38" s="30"/>
      <c r="H38" s="399" t="s">
        <v>46</v>
      </c>
      <c r="I38" s="401"/>
      <c r="J38" s="6">
        <v>271</v>
      </c>
      <c r="K38" s="36">
        <f t="shared" ref="K38:K52" si="3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2"/>
        <v>0</v>
      </c>
      <c r="E39" s="41">
        <v>0</v>
      </c>
      <c r="F39" s="42">
        <v>0</v>
      </c>
      <c r="G39" s="30"/>
      <c r="H39" s="399" t="s">
        <v>265</v>
      </c>
      <c r="I39" s="401"/>
      <c r="J39" s="6">
        <v>281</v>
      </c>
      <c r="K39" s="36">
        <f t="shared" si="3"/>
        <v>352</v>
      </c>
      <c r="L39" s="41">
        <v>4</v>
      </c>
      <c r="M39" s="42">
        <v>348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2"/>
        <v>0</v>
      </c>
      <c r="E40" s="41">
        <v>0</v>
      </c>
      <c r="F40" s="42">
        <v>0</v>
      </c>
      <c r="G40" s="30"/>
      <c r="H40" s="399" t="s">
        <v>47</v>
      </c>
      <c r="I40" s="401"/>
      <c r="J40" s="6">
        <v>291</v>
      </c>
      <c r="K40" s="36">
        <f t="shared" si="3"/>
        <v>7</v>
      </c>
      <c r="L40" s="41">
        <v>0</v>
      </c>
      <c r="M40" s="42">
        <v>7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2"/>
        <v>0</v>
      </c>
      <c r="E41" s="41">
        <v>0</v>
      </c>
      <c r="F41" s="42">
        <v>0</v>
      </c>
      <c r="G41" s="30"/>
      <c r="H41" s="399" t="s">
        <v>227</v>
      </c>
      <c r="I41" s="401"/>
      <c r="J41" s="6">
        <v>301</v>
      </c>
      <c r="K41" s="36">
        <f t="shared" si="3"/>
        <v>496</v>
      </c>
      <c r="L41" s="41">
        <v>18</v>
      </c>
      <c r="M41" s="42">
        <v>478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2"/>
        <v>0</v>
      </c>
      <c r="E42" s="41">
        <v>0</v>
      </c>
      <c r="F42" s="42">
        <v>0</v>
      </c>
      <c r="G42" s="30"/>
      <c r="H42" s="399" t="s">
        <v>48</v>
      </c>
      <c r="I42" s="401"/>
      <c r="J42" s="6">
        <v>311</v>
      </c>
      <c r="K42" s="36">
        <f t="shared" si="3"/>
        <v>1081</v>
      </c>
      <c r="L42" s="41">
        <v>0</v>
      </c>
      <c r="M42" s="42">
        <v>1081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2"/>
        <v>0</v>
      </c>
      <c r="E43" s="41">
        <v>0</v>
      </c>
      <c r="F43" s="153">
        <v>0</v>
      </c>
      <c r="G43" s="30"/>
      <c r="H43" s="399" t="s">
        <v>267</v>
      </c>
      <c r="I43" s="401"/>
      <c r="J43" s="6">
        <v>320</v>
      </c>
      <c r="K43" s="36">
        <f t="shared" si="3"/>
        <v>0</v>
      </c>
      <c r="L43" s="41">
        <v>0</v>
      </c>
      <c r="M43" s="42">
        <v>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2"/>
        <v>0</v>
      </c>
      <c r="E44" s="41">
        <v>0</v>
      </c>
      <c r="F44" s="42">
        <v>0</v>
      </c>
      <c r="G44" s="30"/>
      <c r="H44" s="399" t="s">
        <v>268</v>
      </c>
      <c r="I44" s="401"/>
      <c r="J44" s="6">
        <v>321</v>
      </c>
      <c r="K44" s="36">
        <f t="shared" si="3"/>
        <v>400</v>
      </c>
      <c r="L44" s="41">
        <v>3</v>
      </c>
      <c r="M44" s="42">
        <v>397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2"/>
        <v>292</v>
      </c>
      <c r="E45" s="41">
        <v>104</v>
      </c>
      <c r="F45" s="42">
        <v>188</v>
      </c>
      <c r="G45" s="30"/>
      <c r="H45" s="226" t="s">
        <v>50</v>
      </c>
      <c r="I45" s="227"/>
      <c r="J45" s="6">
        <v>322</v>
      </c>
      <c r="K45" s="36">
        <f t="shared" si="3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2"/>
        <v>0</v>
      </c>
      <c r="E46" s="41">
        <v>0</v>
      </c>
      <c r="F46" s="42">
        <v>0</v>
      </c>
      <c r="G46" s="30"/>
      <c r="H46" s="226" t="s">
        <v>51</v>
      </c>
      <c r="I46" s="227"/>
      <c r="J46" s="6">
        <v>323</v>
      </c>
      <c r="K46" s="36">
        <f t="shared" si="3"/>
        <v>31</v>
      </c>
      <c r="L46" s="41">
        <v>0</v>
      </c>
      <c r="M46" s="42">
        <v>31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2"/>
        <v>41</v>
      </c>
      <c r="E47" s="41">
        <v>4</v>
      </c>
      <c r="F47" s="42">
        <v>37</v>
      </c>
      <c r="G47" s="30"/>
      <c r="H47" s="226" t="s">
        <v>49</v>
      </c>
      <c r="I47" s="227"/>
      <c r="J47" s="6">
        <v>324</v>
      </c>
      <c r="K47" s="36">
        <f t="shared" si="3"/>
        <v>6</v>
      </c>
      <c r="L47" s="41">
        <v>0</v>
      </c>
      <c r="M47" s="42">
        <v>6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2"/>
        <v>238</v>
      </c>
      <c r="E48" s="41">
        <v>150</v>
      </c>
      <c r="F48" s="42">
        <v>88</v>
      </c>
      <c r="G48" s="30"/>
      <c r="H48" s="399" t="s">
        <v>269</v>
      </c>
      <c r="I48" s="401"/>
      <c r="J48" s="6">
        <v>331</v>
      </c>
      <c r="K48" s="36">
        <f t="shared" si="3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285</v>
      </c>
      <c r="E49" s="36">
        <f t="shared" ref="E49:F49" si="4">SUM(E50:E55)</f>
        <v>192</v>
      </c>
      <c r="F49" s="223">
        <f t="shared" si="4"/>
        <v>93</v>
      </c>
      <c r="G49" s="30"/>
      <c r="H49" s="226" t="s">
        <v>228</v>
      </c>
      <c r="I49" s="227"/>
      <c r="J49" s="6">
        <v>341</v>
      </c>
      <c r="K49" s="36">
        <f t="shared" si="3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2"/>
        <v>0</v>
      </c>
      <c r="E50" s="41"/>
      <c r="F50" s="42">
        <v>0</v>
      </c>
      <c r="G50" s="30"/>
      <c r="H50" s="399" t="s">
        <v>52</v>
      </c>
      <c r="I50" s="400"/>
      <c r="J50" s="6">
        <v>351</v>
      </c>
      <c r="K50" s="36">
        <f t="shared" si="3"/>
        <v>6</v>
      </c>
      <c r="L50" s="41">
        <v>0</v>
      </c>
      <c r="M50" s="42">
        <v>6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2"/>
        <v>108</v>
      </c>
      <c r="E51" s="41">
        <v>15</v>
      </c>
      <c r="F51" s="42">
        <v>93</v>
      </c>
      <c r="G51" s="30"/>
      <c r="H51" s="399" t="s">
        <v>53</v>
      </c>
      <c r="I51" s="400"/>
      <c r="J51" s="6">
        <v>361</v>
      </c>
      <c r="K51" s="36">
        <f t="shared" si="3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2"/>
        <v>0</v>
      </c>
      <c r="E52" s="41">
        <v>0</v>
      </c>
      <c r="F52" s="42">
        <v>0</v>
      </c>
      <c r="H52" s="406" t="s">
        <v>101</v>
      </c>
      <c r="I52" s="407"/>
      <c r="J52" s="220">
        <v>371</v>
      </c>
      <c r="K52" s="36">
        <f t="shared" si="3"/>
        <v>218</v>
      </c>
      <c r="L52" s="41">
        <v>25</v>
      </c>
      <c r="M52" s="42">
        <v>193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2"/>
        <v>177</v>
      </c>
      <c r="E53" s="41">
        <v>177</v>
      </c>
      <c r="F53" s="42">
        <v>0</v>
      </c>
      <c r="G53" s="30"/>
      <c r="H53" s="404" t="s">
        <v>54</v>
      </c>
      <c r="I53" s="405"/>
      <c r="J53" s="6"/>
      <c r="K53" s="36">
        <f>SUM(K54:K62)</f>
        <v>390</v>
      </c>
      <c r="L53" s="36">
        <f t="shared" ref="L53:M53" si="5">SUM(L54:L62)</f>
        <v>19</v>
      </c>
      <c r="M53" s="223">
        <f t="shared" si="5"/>
        <v>371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2"/>
        <v>0</v>
      </c>
      <c r="E54" s="41">
        <v>0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6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2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6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3209</v>
      </c>
      <c r="E56" s="36">
        <f t="shared" ref="E56:F56" si="7">SUM(E57:E66)</f>
        <v>1</v>
      </c>
      <c r="F56" s="223">
        <f t="shared" si="7"/>
        <v>3208</v>
      </c>
      <c r="G56" s="30"/>
      <c r="H56" s="406" t="s">
        <v>91</v>
      </c>
      <c r="I56" s="407"/>
      <c r="J56" s="220">
        <v>401</v>
      </c>
      <c r="K56" s="36">
        <f t="shared" si="6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2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6"/>
        <v>7</v>
      </c>
      <c r="L57" s="41">
        <v>0</v>
      </c>
      <c r="M57" s="42">
        <v>7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2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6"/>
        <v>46</v>
      </c>
      <c r="L58" s="41">
        <v>0</v>
      </c>
      <c r="M58" s="42">
        <v>46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2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6"/>
        <v>46</v>
      </c>
      <c r="L59" s="41">
        <v>0</v>
      </c>
      <c r="M59" s="42">
        <v>46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2"/>
        <v>2507</v>
      </c>
      <c r="E60" s="41">
        <v>0</v>
      </c>
      <c r="F60" s="42">
        <v>2507</v>
      </c>
      <c r="G60" s="30"/>
      <c r="H60" s="404" t="s">
        <v>58</v>
      </c>
      <c r="I60" s="405"/>
      <c r="J60" s="6">
        <v>423</v>
      </c>
      <c r="K60" s="36">
        <f t="shared" si="6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2"/>
        <v>2</v>
      </c>
      <c r="E61" s="41">
        <v>1</v>
      </c>
      <c r="F61" s="42">
        <v>1</v>
      </c>
      <c r="G61" s="30"/>
      <c r="H61" s="404" t="s">
        <v>270</v>
      </c>
      <c r="I61" s="405"/>
      <c r="J61" s="6">
        <v>424</v>
      </c>
      <c r="K61" s="36">
        <f t="shared" si="6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2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6"/>
        <v>291</v>
      </c>
      <c r="L62" s="41">
        <v>19</v>
      </c>
      <c r="M62" s="42">
        <v>272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2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1170</v>
      </c>
      <c r="L63" s="36">
        <f t="shared" ref="L63:M63" si="8">SUM(L64:L71)</f>
        <v>340</v>
      </c>
      <c r="M63" s="223">
        <f t="shared" si="8"/>
        <v>830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2"/>
        <v>700</v>
      </c>
      <c r="E64" s="41">
        <v>0</v>
      </c>
      <c r="F64" s="42">
        <v>700</v>
      </c>
      <c r="G64" s="30"/>
      <c r="H64" s="404" t="s">
        <v>60</v>
      </c>
      <c r="I64" s="405"/>
      <c r="J64" s="6">
        <v>431</v>
      </c>
      <c r="K64" s="36">
        <f t="shared" ref="K64:K71" si="9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2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9"/>
        <v>0</v>
      </c>
      <c r="L65" s="41">
        <v>0</v>
      </c>
      <c r="M65" s="42">
        <v>0</v>
      </c>
    </row>
    <row r="66" spans="1:13" ht="18" customHeight="1" x14ac:dyDescent="0.2">
      <c r="A66" s="226" t="s">
        <v>231</v>
      </c>
      <c r="B66" s="227"/>
      <c r="C66" s="6">
        <v>211</v>
      </c>
      <c r="D66" s="36">
        <f t="shared" si="2"/>
        <v>0</v>
      </c>
      <c r="E66" s="41">
        <v>0</v>
      </c>
      <c r="F66" s="42">
        <v>0</v>
      </c>
      <c r="G66" s="30"/>
      <c r="H66" s="406" t="s">
        <v>234</v>
      </c>
      <c r="I66" s="407"/>
      <c r="J66" s="220">
        <v>442</v>
      </c>
      <c r="K66" s="36">
        <f t="shared" si="9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3078</v>
      </c>
      <c r="E67" s="36">
        <f t="shared" ref="E67:F67" si="10">SUM(E68:E80,L35:L36)</f>
        <v>975</v>
      </c>
      <c r="F67" s="223">
        <f t="shared" si="10"/>
        <v>2103</v>
      </c>
      <c r="H67" s="399" t="s">
        <v>61</v>
      </c>
      <c r="I67" s="400"/>
      <c r="J67" s="6">
        <v>443</v>
      </c>
      <c r="K67" s="36">
        <f t="shared" si="9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2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9"/>
        <v>974</v>
      </c>
      <c r="L68" s="41">
        <v>286</v>
      </c>
      <c r="M68" s="42">
        <v>688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2"/>
        <v>166</v>
      </c>
      <c r="E69" s="41">
        <v>9</v>
      </c>
      <c r="F69" s="42">
        <v>157</v>
      </c>
      <c r="G69" s="30"/>
      <c r="H69" s="399" t="s">
        <v>62</v>
      </c>
      <c r="I69" s="400"/>
      <c r="J69" s="6">
        <v>451</v>
      </c>
      <c r="K69" s="36">
        <f t="shared" si="9"/>
        <v>27</v>
      </c>
      <c r="L69" s="41">
        <v>0</v>
      </c>
      <c r="M69" s="42">
        <v>27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2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9"/>
        <v>169</v>
      </c>
      <c r="L70" s="41">
        <v>54</v>
      </c>
      <c r="M70" s="42">
        <v>115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2"/>
        <v>765</v>
      </c>
      <c r="E71" s="41">
        <v>170</v>
      </c>
      <c r="F71" s="42">
        <v>595</v>
      </c>
      <c r="H71" s="404" t="s">
        <v>89</v>
      </c>
      <c r="I71" s="405"/>
      <c r="J71" s="6">
        <v>471</v>
      </c>
      <c r="K71" s="36">
        <f t="shared" si="9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2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6862</v>
      </c>
      <c r="L72" s="36">
        <f t="shared" ref="L72:M72" si="11">SUM(L73:L79)</f>
        <v>4463</v>
      </c>
      <c r="M72" s="223">
        <f t="shared" si="11"/>
        <v>2399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2"/>
        <v>1079</v>
      </c>
      <c r="E73" s="41">
        <v>422</v>
      </c>
      <c r="F73" s="42">
        <v>657</v>
      </c>
      <c r="G73" s="30"/>
      <c r="H73" s="399" t="s">
        <v>63</v>
      </c>
      <c r="I73" s="400"/>
      <c r="J73" s="6">
        <v>481</v>
      </c>
      <c r="K73" s="36">
        <f t="shared" ref="K73:K81" si="12">SUM(L73,M73)</f>
        <v>718</v>
      </c>
      <c r="L73" s="41">
        <v>718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2"/>
        <v>0</v>
      </c>
      <c r="E74" s="41">
        <v>0</v>
      </c>
      <c r="F74" s="42">
        <v>0</v>
      </c>
      <c r="G74" s="30"/>
      <c r="H74" s="411" t="s">
        <v>92</v>
      </c>
      <c r="I74" s="412"/>
      <c r="J74" s="24">
        <v>491</v>
      </c>
      <c r="K74" s="36">
        <f t="shared" si="12"/>
        <v>1043</v>
      </c>
      <c r="L74" s="41">
        <v>1043</v>
      </c>
      <c r="M74" s="42">
        <v>0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2"/>
        <v>11</v>
      </c>
      <c r="E75" s="41">
        <v>0</v>
      </c>
      <c r="F75" s="42">
        <v>11</v>
      </c>
      <c r="G75" s="30"/>
      <c r="H75" s="406" t="s">
        <v>64</v>
      </c>
      <c r="I75" s="407"/>
      <c r="J75" s="220">
        <v>501</v>
      </c>
      <c r="K75" s="36">
        <f t="shared" si="12"/>
        <v>74</v>
      </c>
      <c r="L75" s="41">
        <v>0</v>
      </c>
      <c r="M75" s="42">
        <v>74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2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12"/>
        <v>1230</v>
      </c>
      <c r="L76" s="41">
        <v>1230</v>
      </c>
      <c r="M76" s="42">
        <v>0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2"/>
        <v>589</v>
      </c>
      <c r="E77" s="41">
        <v>253</v>
      </c>
      <c r="F77" s="42">
        <v>336</v>
      </c>
      <c r="G77" s="30"/>
      <c r="H77" s="404" t="s">
        <v>65</v>
      </c>
      <c r="I77" s="405"/>
      <c r="J77" s="6">
        <v>512</v>
      </c>
      <c r="K77" s="36">
        <f t="shared" si="12"/>
        <v>897</v>
      </c>
      <c r="L77" s="41">
        <v>897</v>
      </c>
      <c r="M77" s="42">
        <v>0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2"/>
        <v>134</v>
      </c>
      <c r="E78" s="41">
        <v>59</v>
      </c>
      <c r="F78" s="42">
        <v>75</v>
      </c>
      <c r="G78" s="30"/>
      <c r="H78" s="399" t="s">
        <v>66</v>
      </c>
      <c r="I78" s="400"/>
      <c r="J78" s="6">
        <v>521</v>
      </c>
      <c r="K78" s="36">
        <f t="shared" si="12"/>
        <v>1285</v>
      </c>
      <c r="L78" s="41">
        <v>258</v>
      </c>
      <c r="M78" s="42">
        <v>1027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2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12"/>
        <v>1615</v>
      </c>
      <c r="L79" s="41">
        <v>317</v>
      </c>
      <c r="M79" s="42">
        <v>1298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2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12"/>
        <v>0</v>
      </c>
      <c r="L80" s="290">
        <v>0</v>
      </c>
      <c r="M80" s="40">
        <v>0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12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21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20.25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</sheetData>
  <mergeCells count="112">
    <mergeCell ref="A51:B51"/>
    <mergeCell ref="A63:B63"/>
    <mergeCell ref="A65:B65"/>
    <mergeCell ref="H78:I78"/>
    <mergeCell ref="H71:I71"/>
    <mergeCell ref="H62:I62"/>
    <mergeCell ref="A38:B38"/>
    <mergeCell ref="A35:B35"/>
    <mergeCell ref="J23:K23"/>
    <mergeCell ref="A23:B25"/>
    <mergeCell ref="A33:E33"/>
    <mergeCell ref="A34:B34"/>
    <mergeCell ref="A37:B37"/>
    <mergeCell ref="A29:B31"/>
    <mergeCell ref="H36:I36"/>
    <mergeCell ref="H37:I37"/>
    <mergeCell ref="H35:I35"/>
    <mergeCell ref="H28:H30"/>
    <mergeCell ref="J28:K28"/>
    <mergeCell ref="H25:H27"/>
    <mergeCell ref="J27:K27"/>
    <mergeCell ref="A60:B60"/>
    <mergeCell ref="H53:I53"/>
    <mergeCell ref="H52:I52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14:A19"/>
    <mergeCell ref="B14:B16"/>
    <mergeCell ref="A20:B22"/>
    <mergeCell ref="H38:I38"/>
    <mergeCell ref="C10:D10"/>
    <mergeCell ref="H11:H13"/>
    <mergeCell ref="H20:K20"/>
    <mergeCell ref="J13:K13"/>
    <mergeCell ref="J11:K11"/>
    <mergeCell ref="H22:H24"/>
    <mergeCell ref="J29:K29"/>
    <mergeCell ref="J30:K30"/>
    <mergeCell ref="J22:K22"/>
    <mergeCell ref="J25:K25"/>
    <mergeCell ref="H34:I34"/>
    <mergeCell ref="A47:B47"/>
    <mergeCell ref="A48:B48"/>
    <mergeCell ref="A50:B50"/>
    <mergeCell ref="J21:K21"/>
    <mergeCell ref="J10:K10"/>
    <mergeCell ref="J12:K12"/>
    <mergeCell ref="H6:J6"/>
    <mergeCell ref="A44:B44"/>
    <mergeCell ref="A26:B28"/>
    <mergeCell ref="J26:K26"/>
    <mergeCell ref="J24:K24"/>
    <mergeCell ref="H39:I39"/>
    <mergeCell ref="H42:I42"/>
    <mergeCell ref="A41:B41"/>
    <mergeCell ref="A45:B45"/>
    <mergeCell ref="A46:B46"/>
    <mergeCell ref="H40:I40"/>
    <mergeCell ref="A49:B49"/>
    <mergeCell ref="A54:B54"/>
    <mergeCell ref="H70:I70"/>
    <mergeCell ref="H74:I74"/>
    <mergeCell ref="H69:I69"/>
    <mergeCell ref="A72:B72"/>
    <mergeCell ref="A69:B69"/>
    <mergeCell ref="A70:B70"/>
    <mergeCell ref="A68:B68"/>
    <mergeCell ref="A61:B61"/>
    <mergeCell ref="H51:I51"/>
    <mergeCell ref="H66:I66"/>
    <mergeCell ref="H44:I44"/>
    <mergeCell ref="H48:I48"/>
    <mergeCell ref="H54:I54"/>
    <mergeCell ref="A59:B59"/>
    <mergeCell ref="H81:I81"/>
    <mergeCell ref="H72:I72"/>
    <mergeCell ref="H67:I67"/>
    <mergeCell ref="A71:B71"/>
    <mergeCell ref="A74:B74"/>
    <mergeCell ref="A78:B78"/>
    <mergeCell ref="H77:I77"/>
    <mergeCell ref="H76:I76"/>
    <mergeCell ref="H65:I65"/>
    <mergeCell ref="H64:I64"/>
    <mergeCell ref="A52:B52"/>
    <mergeCell ref="A62:B62"/>
    <mergeCell ref="H61:I61"/>
    <mergeCell ref="H59:I59"/>
    <mergeCell ref="H58:I58"/>
    <mergeCell ref="H60:I60"/>
    <mergeCell ref="A80:B80"/>
    <mergeCell ref="A64:B64"/>
    <mergeCell ref="A79:B79"/>
    <mergeCell ref="H68:I68"/>
    <mergeCell ref="H79:I79"/>
    <mergeCell ref="A58:B58"/>
    <mergeCell ref="A57:B57"/>
    <mergeCell ref="A56:B56"/>
    <mergeCell ref="H57:I57"/>
    <mergeCell ref="H56:I56"/>
    <mergeCell ref="A55:B55"/>
    <mergeCell ref="H63:I63"/>
    <mergeCell ref="H75:I75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414" orientation="portrait" useFirstPageNumber="1" r:id="rId1"/>
  <headerFooter scaleWithDoc="0" alignWithMargins="0"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zoomScaleNormal="100" zoomScaleSheetLayoutView="125" workbookViewId="0"/>
  </sheetViews>
  <sheetFormatPr defaultColWidth="9.6640625" defaultRowHeight="12" customHeight="1" x14ac:dyDescent="0.15"/>
  <cols>
    <col min="1" max="1" width="2" style="142" customWidth="1"/>
    <col min="2" max="2" width="8.44140625" style="143" customWidth="1"/>
    <col min="3" max="3" width="8" style="141" customWidth="1"/>
    <col min="4" max="4" width="9.6640625" style="141" customWidth="1"/>
    <col min="5" max="5" width="9" style="141" customWidth="1"/>
    <col min="6" max="7" width="9.6640625" style="141" customWidth="1"/>
    <col min="8" max="10" width="9.77734375" style="141" customWidth="1"/>
    <col min="11" max="11" width="1.88671875" style="142" customWidth="1"/>
    <col min="12" max="16384" width="9.6640625" style="132"/>
  </cols>
  <sheetData>
    <row r="1" spans="1:11" ht="25.5" customHeight="1" x14ac:dyDescent="0.15">
      <c r="A1" s="131"/>
      <c r="B1" s="322" t="s">
        <v>254</v>
      </c>
      <c r="C1" s="322"/>
      <c r="D1" s="322"/>
      <c r="E1" s="322"/>
      <c r="F1" s="322"/>
      <c r="G1" s="322"/>
      <c r="H1" s="322"/>
      <c r="I1" s="322"/>
      <c r="J1" s="322"/>
      <c r="K1" s="197"/>
    </row>
    <row r="2" spans="1:11" ht="21" customHeight="1" x14ac:dyDescent="0.15">
      <c r="A2" s="131"/>
      <c r="B2" s="133"/>
      <c r="C2" s="134"/>
      <c r="D2" s="134"/>
      <c r="E2" s="134"/>
      <c r="F2" s="134"/>
      <c r="G2" s="134"/>
      <c r="H2" s="134"/>
      <c r="I2" s="134"/>
      <c r="J2" s="134"/>
      <c r="K2" s="197"/>
    </row>
    <row r="3" spans="1:11" ht="17.100000000000001" customHeight="1" x14ac:dyDescent="0.15">
      <c r="A3" s="131"/>
      <c r="B3" s="323" t="s">
        <v>155</v>
      </c>
      <c r="C3" s="325" t="s">
        <v>156</v>
      </c>
      <c r="D3" s="326"/>
      <c r="E3" s="326" t="s">
        <v>157</v>
      </c>
      <c r="F3" s="326"/>
      <c r="G3" s="326"/>
      <c r="H3" s="327" t="s">
        <v>158</v>
      </c>
      <c r="I3" s="328"/>
      <c r="J3" s="329"/>
      <c r="K3" s="197"/>
    </row>
    <row r="4" spans="1:11" ht="17.100000000000001" customHeight="1" x14ac:dyDescent="0.15">
      <c r="A4" s="131"/>
      <c r="B4" s="324"/>
      <c r="C4" s="135" t="s">
        <v>159</v>
      </c>
      <c r="D4" s="136" t="s">
        <v>0</v>
      </c>
      <c r="E4" s="137" t="s">
        <v>71</v>
      </c>
      <c r="F4" s="136" t="s">
        <v>235</v>
      </c>
      <c r="G4" s="136" t="s">
        <v>153</v>
      </c>
      <c r="H4" s="137" t="s">
        <v>71</v>
      </c>
      <c r="I4" s="136" t="s">
        <v>69</v>
      </c>
      <c r="J4" s="138" t="s">
        <v>70</v>
      </c>
      <c r="K4" s="197"/>
    </row>
    <row r="5" spans="1:11" ht="17.100000000000001" customHeight="1" x14ac:dyDescent="0.15">
      <c r="A5" s="131"/>
      <c r="B5" s="330" t="s">
        <v>160</v>
      </c>
      <c r="C5" s="229">
        <f>SUM(C7,C15,C17,C19,C21,C23,C29,C31,C37,C39)</f>
        <v>27694</v>
      </c>
      <c r="D5" s="139">
        <f t="shared" ref="D5:J5" si="0">SUM(D7,D15,D17,D19,D21,D23,D29,D31,D37,D39)</f>
        <v>18397023</v>
      </c>
      <c r="E5" s="139">
        <f t="shared" si="0"/>
        <v>819030</v>
      </c>
      <c r="F5" s="139">
        <f t="shared" si="0"/>
        <v>401371</v>
      </c>
      <c r="G5" s="139">
        <f t="shared" si="0"/>
        <v>417659</v>
      </c>
      <c r="H5" s="139">
        <f t="shared" si="0"/>
        <v>653608</v>
      </c>
      <c r="I5" s="139">
        <f t="shared" si="0"/>
        <v>116467</v>
      </c>
      <c r="J5" s="140">
        <f t="shared" si="0"/>
        <v>537141</v>
      </c>
      <c r="K5" s="197"/>
    </row>
    <row r="6" spans="1:11" ht="17.100000000000001" customHeight="1" x14ac:dyDescent="0.15">
      <c r="A6" s="131"/>
      <c r="B6" s="331"/>
      <c r="C6" s="230">
        <f t="shared" ref="C6:J6" si="1">SUM(C8,C16,C18,C20,C23,C24,C30,C32,C38,C40)</f>
        <v>22225</v>
      </c>
      <c r="D6" s="180">
        <f t="shared" si="1"/>
        <v>19628248</v>
      </c>
      <c r="E6" s="180">
        <f t="shared" si="1"/>
        <v>777294</v>
      </c>
      <c r="F6" s="180">
        <f t="shared" si="1"/>
        <v>383013</v>
      </c>
      <c r="G6" s="180">
        <f t="shared" si="1"/>
        <v>394281</v>
      </c>
      <c r="H6" s="180">
        <f t="shared" si="1"/>
        <v>753355</v>
      </c>
      <c r="I6" s="180">
        <f t="shared" si="1"/>
        <v>110974</v>
      </c>
      <c r="J6" s="181">
        <f t="shared" si="1"/>
        <v>642381</v>
      </c>
      <c r="K6" s="198"/>
    </row>
    <row r="7" spans="1:11" s="141" customFormat="1" ht="17.100000000000001" customHeight="1" x14ac:dyDescent="0.15">
      <c r="A7" s="131"/>
      <c r="B7" s="332" t="s">
        <v>236</v>
      </c>
      <c r="C7" s="230">
        <f>C9+C11+C13</f>
        <v>5177</v>
      </c>
      <c r="D7" s="180">
        <f t="shared" ref="D7:J8" si="2">D9+D11+D13</f>
        <v>4207592</v>
      </c>
      <c r="E7" s="180">
        <f t="shared" si="2"/>
        <v>480830</v>
      </c>
      <c r="F7" s="180">
        <f t="shared" si="2"/>
        <v>240446</v>
      </c>
      <c r="G7" s="180">
        <f t="shared" si="2"/>
        <v>240384</v>
      </c>
      <c r="H7" s="180">
        <f t="shared" si="2"/>
        <v>163754</v>
      </c>
      <c r="I7" s="180">
        <f t="shared" si="2"/>
        <v>34035</v>
      </c>
      <c r="J7" s="181">
        <f t="shared" si="2"/>
        <v>129719</v>
      </c>
      <c r="K7" s="197"/>
    </row>
    <row r="8" spans="1:11" ht="17.100000000000001" customHeight="1" x14ac:dyDescent="0.15">
      <c r="A8" s="131"/>
      <c r="B8" s="331"/>
      <c r="C8" s="230">
        <f>C10+C12+C14</f>
        <v>4108</v>
      </c>
      <c r="D8" s="180">
        <f t="shared" si="2"/>
        <v>4588720</v>
      </c>
      <c r="E8" s="180">
        <f t="shared" si="2"/>
        <v>452800</v>
      </c>
      <c r="F8" s="180">
        <f t="shared" si="2"/>
        <v>231078</v>
      </c>
      <c r="G8" s="180">
        <f t="shared" si="2"/>
        <v>221722</v>
      </c>
      <c r="H8" s="180">
        <f t="shared" si="2"/>
        <v>227340</v>
      </c>
      <c r="I8" s="180">
        <f t="shared" si="2"/>
        <v>30681</v>
      </c>
      <c r="J8" s="181">
        <f t="shared" si="2"/>
        <v>196659</v>
      </c>
      <c r="K8" s="197"/>
    </row>
    <row r="9" spans="1:11" ht="17.100000000000001" customHeight="1" x14ac:dyDescent="0.15">
      <c r="A9" s="131"/>
      <c r="B9" s="331" t="s">
        <v>237</v>
      </c>
      <c r="C9" s="231">
        <v>1602</v>
      </c>
      <c r="D9" s="232">
        <v>816391</v>
      </c>
      <c r="E9" s="180">
        <f t="shared" ref="E9:E44" si="3">F9+G9</f>
        <v>120767</v>
      </c>
      <c r="F9" s="232">
        <v>67436</v>
      </c>
      <c r="G9" s="232">
        <v>53331</v>
      </c>
      <c r="H9" s="180">
        <f t="shared" ref="H9:H44" si="4">I9+J9</f>
        <v>98366</v>
      </c>
      <c r="I9" s="232">
        <v>18806</v>
      </c>
      <c r="J9" s="233">
        <v>79560</v>
      </c>
      <c r="K9" s="197"/>
    </row>
    <row r="10" spans="1:11" ht="17.100000000000001" customHeight="1" x14ac:dyDescent="0.15">
      <c r="A10" s="131"/>
      <c r="B10" s="331"/>
      <c r="C10" s="230">
        <v>1381</v>
      </c>
      <c r="D10" s="180">
        <v>841878</v>
      </c>
      <c r="E10" s="180">
        <f t="shared" si="3"/>
        <v>142110</v>
      </c>
      <c r="F10" s="180">
        <v>74539</v>
      </c>
      <c r="G10" s="180">
        <v>67571</v>
      </c>
      <c r="H10" s="180">
        <f t="shared" si="4"/>
        <v>110597</v>
      </c>
      <c r="I10" s="180">
        <v>15471</v>
      </c>
      <c r="J10" s="181">
        <v>95126</v>
      </c>
      <c r="K10" s="131"/>
    </row>
    <row r="11" spans="1:11" ht="17.100000000000001" customHeight="1" x14ac:dyDescent="0.15">
      <c r="A11" s="131"/>
      <c r="B11" s="331" t="s">
        <v>238</v>
      </c>
      <c r="C11" s="231">
        <v>3178</v>
      </c>
      <c r="D11" s="232">
        <v>3269941</v>
      </c>
      <c r="E11" s="180">
        <f t="shared" si="3"/>
        <v>360063</v>
      </c>
      <c r="F11" s="232">
        <v>173010</v>
      </c>
      <c r="G11" s="232">
        <v>187053</v>
      </c>
      <c r="H11" s="180">
        <f t="shared" si="4"/>
        <v>33298</v>
      </c>
      <c r="I11" s="232">
        <v>10715</v>
      </c>
      <c r="J11" s="233">
        <v>22583</v>
      </c>
      <c r="K11" s="197"/>
    </row>
    <row r="12" spans="1:11" ht="17.100000000000001" customHeight="1" x14ac:dyDescent="0.15">
      <c r="A12" s="131"/>
      <c r="B12" s="331"/>
      <c r="C12" s="230">
        <v>2263</v>
      </c>
      <c r="D12" s="180">
        <v>3603459</v>
      </c>
      <c r="E12" s="180">
        <f t="shared" si="3"/>
        <v>310690</v>
      </c>
      <c r="F12" s="180">
        <v>156539</v>
      </c>
      <c r="G12" s="180">
        <v>154151</v>
      </c>
      <c r="H12" s="180">
        <f t="shared" si="4"/>
        <v>47136</v>
      </c>
      <c r="I12" s="180">
        <v>11115</v>
      </c>
      <c r="J12" s="181">
        <v>36021</v>
      </c>
      <c r="K12" s="131"/>
    </row>
    <row r="13" spans="1:11" ht="17.100000000000001" customHeight="1" x14ac:dyDescent="0.15">
      <c r="A13" s="131"/>
      <c r="B13" s="331" t="s">
        <v>239</v>
      </c>
      <c r="C13" s="231">
        <v>397</v>
      </c>
      <c r="D13" s="232">
        <v>121260</v>
      </c>
      <c r="E13" s="180">
        <f t="shared" si="3"/>
        <v>0</v>
      </c>
      <c r="F13" s="180">
        <v>0</v>
      </c>
      <c r="G13" s="180">
        <v>0</v>
      </c>
      <c r="H13" s="180">
        <f t="shared" si="4"/>
        <v>32090</v>
      </c>
      <c r="I13" s="232">
        <v>4514</v>
      </c>
      <c r="J13" s="233">
        <v>27576</v>
      </c>
      <c r="K13" s="197"/>
    </row>
    <row r="14" spans="1:11" ht="17.100000000000001" customHeight="1" x14ac:dyDescent="0.15">
      <c r="A14" s="131"/>
      <c r="B14" s="331"/>
      <c r="C14" s="230">
        <v>464</v>
      </c>
      <c r="D14" s="180">
        <v>143383</v>
      </c>
      <c r="E14" s="180">
        <f t="shared" si="3"/>
        <v>0</v>
      </c>
      <c r="F14" s="180">
        <v>0</v>
      </c>
      <c r="G14" s="180">
        <v>0</v>
      </c>
      <c r="H14" s="180">
        <f t="shared" si="4"/>
        <v>69607</v>
      </c>
      <c r="I14" s="180">
        <v>4095</v>
      </c>
      <c r="J14" s="181">
        <v>65512</v>
      </c>
      <c r="K14" s="131"/>
    </row>
    <row r="15" spans="1:11" ht="17.100000000000001" customHeight="1" x14ac:dyDescent="0.15">
      <c r="A15" s="131"/>
      <c r="B15" s="331" t="s">
        <v>161</v>
      </c>
      <c r="C15" s="230">
        <v>1221</v>
      </c>
      <c r="D15" s="180">
        <v>2456865</v>
      </c>
      <c r="E15" s="180">
        <f t="shared" si="3"/>
        <v>10767</v>
      </c>
      <c r="F15" s="180">
        <v>5084</v>
      </c>
      <c r="G15" s="180">
        <v>5683</v>
      </c>
      <c r="H15" s="180">
        <f t="shared" si="4"/>
        <v>75224</v>
      </c>
      <c r="I15" s="180">
        <v>4974</v>
      </c>
      <c r="J15" s="181">
        <v>70250</v>
      </c>
      <c r="K15" s="197"/>
    </row>
    <row r="16" spans="1:11" ht="17.100000000000001" customHeight="1" x14ac:dyDescent="0.15">
      <c r="A16" s="131"/>
      <c r="B16" s="331"/>
      <c r="C16" s="230">
        <v>1323</v>
      </c>
      <c r="D16" s="180">
        <v>2501981</v>
      </c>
      <c r="E16" s="180">
        <f t="shared" si="3"/>
        <v>15023</v>
      </c>
      <c r="F16" s="180">
        <v>7634</v>
      </c>
      <c r="G16" s="180">
        <v>7389</v>
      </c>
      <c r="H16" s="180">
        <f t="shared" si="4"/>
        <v>81617</v>
      </c>
      <c r="I16" s="180">
        <v>2633</v>
      </c>
      <c r="J16" s="181">
        <v>78984</v>
      </c>
      <c r="K16" s="131"/>
    </row>
    <row r="17" spans="1:11" ht="17.100000000000001" customHeight="1" x14ac:dyDescent="0.15">
      <c r="A17" s="131"/>
      <c r="B17" s="331" t="s">
        <v>162</v>
      </c>
      <c r="C17" s="230">
        <v>1449</v>
      </c>
      <c r="D17" s="180">
        <v>2879678</v>
      </c>
      <c r="E17" s="180">
        <f t="shared" si="3"/>
        <v>51751</v>
      </c>
      <c r="F17" s="180">
        <v>24113</v>
      </c>
      <c r="G17" s="180">
        <v>27638</v>
      </c>
      <c r="H17" s="180">
        <f t="shared" si="4"/>
        <v>78201</v>
      </c>
      <c r="I17" s="180">
        <v>9225</v>
      </c>
      <c r="J17" s="181">
        <v>68976</v>
      </c>
      <c r="K17" s="197"/>
    </row>
    <row r="18" spans="1:11" ht="17.100000000000001" customHeight="1" x14ac:dyDescent="0.15">
      <c r="A18" s="131"/>
      <c r="B18" s="331"/>
      <c r="C18" s="230">
        <v>1540</v>
      </c>
      <c r="D18" s="180">
        <v>2814465</v>
      </c>
      <c r="E18" s="180">
        <f t="shared" si="3"/>
        <v>56881</v>
      </c>
      <c r="F18" s="180">
        <v>26601</v>
      </c>
      <c r="G18" s="180">
        <v>30280</v>
      </c>
      <c r="H18" s="180">
        <f t="shared" si="4"/>
        <v>77813</v>
      </c>
      <c r="I18" s="180">
        <v>10031</v>
      </c>
      <c r="J18" s="181">
        <v>67782</v>
      </c>
      <c r="K18" s="131"/>
    </row>
    <row r="19" spans="1:11" ht="17.100000000000001" customHeight="1" x14ac:dyDescent="0.15">
      <c r="A19" s="131"/>
      <c r="B19" s="331" t="s">
        <v>163</v>
      </c>
      <c r="C19" s="230">
        <v>1564</v>
      </c>
      <c r="D19" s="180">
        <v>12388</v>
      </c>
      <c r="E19" s="180">
        <f t="shared" si="3"/>
        <v>0</v>
      </c>
      <c r="F19" s="180">
        <v>0</v>
      </c>
      <c r="G19" s="180">
        <v>0</v>
      </c>
      <c r="H19" s="180">
        <f t="shared" si="4"/>
        <v>0</v>
      </c>
      <c r="I19" s="180">
        <v>0</v>
      </c>
      <c r="J19" s="181">
        <v>0</v>
      </c>
      <c r="K19" s="197"/>
    </row>
    <row r="20" spans="1:11" ht="17.100000000000001" customHeight="1" x14ac:dyDescent="0.15">
      <c r="A20" s="131"/>
      <c r="B20" s="331"/>
      <c r="C20" s="230">
        <v>1551</v>
      </c>
      <c r="D20" s="180">
        <v>11841</v>
      </c>
      <c r="E20" s="180">
        <f t="shared" si="3"/>
        <v>0</v>
      </c>
      <c r="F20" s="180">
        <v>0</v>
      </c>
      <c r="G20" s="180">
        <v>0</v>
      </c>
      <c r="H20" s="180">
        <f t="shared" si="4"/>
        <v>0</v>
      </c>
      <c r="I20" s="180">
        <v>0</v>
      </c>
      <c r="J20" s="181">
        <v>0</v>
      </c>
      <c r="K20" s="131"/>
    </row>
    <row r="21" spans="1:11" ht="17.100000000000001" customHeight="1" x14ac:dyDescent="0.15">
      <c r="A21" s="131"/>
      <c r="B21" s="331" t="s">
        <v>164</v>
      </c>
      <c r="C21" s="230">
        <v>3940</v>
      </c>
      <c r="D21" s="180">
        <v>737889</v>
      </c>
      <c r="E21" s="180">
        <f>F21+G21</f>
        <v>35871</v>
      </c>
      <c r="F21" s="180">
        <v>18664</v>
      </c>
      <c r="G21" s="180">
        <v>17207</v>
      </c>
      <c r="H21" s="180">
        <f>I21+J21</f>
        <v>21181</v>
      </c>
      <c r="I21" s="180">
        <v>5312</v>
      </c>
      <c r="J21" s="181">
        <v>15869</v>
      </c>
      <c r="K21" s="197"/>
    </row>
    <row r="22" spans="1:11" ht="17.100000000000001" customHeight="1" x14ac:dyDescent="0.15">
      <c r="A22" s="131"/>
      <c r="B22" s="331"/>
      <c r="C22" s="230">
        <v>4064</v>
      </c>
      <c r="D22" s="180">
        <v>975093</v>
      </c>
      <c r="E22" s="180">
        <f>F22+G22</f>
        <v>45630</v>
      </c>
      <c r="F22" s="180">
        <v>22028</v>
      </c>
      <c r="G22" s="180">
        <v>23602</v>
      </c>
      <c r="H22" s="180">
        <f>I22+J22</f>
        <v>37693</v>
      </c>
      <c r="I22" s="180">
        <v>13525</v>
      </c>
      <c r="J22" s="181">
        <v>24168</v>
      </c>
      <c r="K22" s="131"/>
    </row>
    <row r="23" spans="1:11" ht="17.100000000000001" customHeight="1" x14ac:dyDescent="0.15">
      <c r="A23" s="131"/>
      <c r="B23" s="331" t="s">
        <v>165</v>
      </c>
      <c r="C23" s="230">
        <f>SUM(C25,C27)</f>
        <v>443</v>
      </c>
      <c r="D23" s="180">
        <f>SUM(D25,D27)</f>
        <v>1891782</v>
      </c>
      <c r="E23" s="180">
        <f t="shared" ref="E23:J24" si="5">SUM(E25,E27)</f>
        <v>28188</v>
      </c>
      <c r="F23" s="180">
        <f t="shared" si="5"/>
        <v>12409</v>
      </c>
      <c r="G23" s="180">
        <f t="shared" si="5"/>
        <v>15779</v>
      </c>
      <c r="H23" s="180">
        <f t="shared" si="5"/>
        <v>49135</v>
      </c>
      <c r="I23" s="180">
        <f t="shared" si="5"/>
        <v>6406</v>
      </c>
      <c r="J23" s="181">
        <f t="shared" si="5"/>
        <v>42729</v>
      </c>
      <c r="K23" s="197"/>
    </row>
    <row r="24" spans="1:11" ht="17.100000000000001" customHeight="1" x14ac:dyDescent="0.15">
      <c r="A24" s="131"/>
      <c r="B24" s="331"/>
      <c r="C24" s="230">
        <f>SUM(C26,C28)</f>
        <v>380</v>
      </c>
      <c r="D24" s="180">
        <f>SUM(D26,D28)</f>
        <v>1535294</v>
      </c>
      <c r="E24" s="180">
        <f t="shared" si="5"/>
        <v>20278</v>
      </c>
      <c r="F24" s="180">
        <f t="shared" si="5"/>
        <v>9079</v>
      </c>
      <c r="G24" s="180">
        <f t="shared" si="5"/>
        <v>11199</v>
      </c>
      <c r="H24" s="180">
        <f t="shared" si="5"/>
        <v>41968</v>
      </c>
      <c r="I24" s="180">
        <f t="shared" si="5"/>
        <v>5630</v>
      </c>
      <c r="J24" s="181">
        <f t="shared" si="5"/>
        <v>36338</v>
      </c>
      <c r="K24" s="197"/>
    </row>
    <row r="25" spans="1:11" ht="17.100000000000001" customHeight="1" x14ac:dyDescent="0.15">
      <c r="A25" s="131"/>
      <c r="B25" s="331" t="s">
        <v>240</v>
      </c>
      <c r="C25" s="230">
        <v>443</v>
      </c>
      <c r="D25" s="180">
        <v>1891782</v>
      </c>
      <c r="E25" s="180">
        <f t="shared" si="3"/>
        <v>28188</v>
      </c>
      <c r="F25" s="180">
        <v>12409</v>
      </c>
      <c r="G25" s="180">
        <v>15779</v>
      </c>
      <c r="H25" s="180">
        <f t="shared" si="4"/>
        <v>49135</v>
      </c>
      <c r="I25" s="180">
        <v>6406</v>
      </c>
      <c r="J25" s="181">
        <v>42729</v>
      </c>
      <c r="K25" s="197"/>
    </row>
    <row r="26" spans="1:11" ht="17.100000000000001" customHeight="1" x14ac:dyDescent="0.15">
      <c r="A26" s="131"/>
      <c r="B26" s="331"/>
      <c r="C26" s="230">
        <v>380</v>
      </c>
      <c r="D26" s="180">
        <v>1535294</v>
      </c>
      <c r="E26" s="180">
        <f t="shared" si="3"/>
        <v>20278</v>
      </c>
      <c r="F26" s="180">
        <v>9079</v>
      </c>
      <c r="G26" s="180">
        <v>11199</v>
      </c>
      <c r="H26" s="180">
        <f t="shared" si="4"/>
        <v>41968</v>
      </c>
      <c r="I26" s="180">
        <v>5630</v>
      </c>
      <c r="J26" s="181">
        <v>36338</v>
      </c>
      <c r="K26" s="131"/>
    </row>
    <row r="27" spans="1:11" ht="17.100000000000001" customHeight="1" x14ac:dyDescent="0.15">
      <c r="A27" s="131"/>
      <c r="B27" s="331" t="s">
        <v>278</v>
      </c>
      <c r="C27" s="230">
        <v>0</v>
      </c>
      <c r="D27" s="180">
        <v>0</v>
      </c>
      <c r="E27" s="180">
        <f t="shared" si="3"/>
        <v>0</v>
      </c>
      <c r="F27" s="180">
        <v>0</v>
      </c>
      <c r="G27" s="180">
        <v>0</v>
      </c>
      <c r="H27" s="180">
        <f t="shared" si="4"/>
        <v>0</v>
      </c>
      <c r="I27" s="180">
        <v>0</v>
      </c>
      <c r="J27" s="181">
        <v>0</v>
      </c>
      <c r="K27" s="197"/>
    </row>
    <row r="28" spans="1:11" ht="17.100000000000001" customHeight="1" x14ac:dyDescent="0.15">
      <c r="A28" s="131"/>
      <c r="B28" s="331"/>
      <c r="C28" s="230">
        <v>0</v>
      </c>
      <c r="D28" s="180">
        <v>0</v>
      </c>
      <c r="E28" s="180">
        <f t="shared" si="3"/>
        <v>0</v>
      </c>
      <c r="F28" s="180">
        <v>0</v>
      </c>
      <c r="G28" s="180">
        <v>0</v>
      </c>
      <c r="H28" s="180">
        <f t="shared" si="4"/>
        <v>0</v>
      </c>
      <c r="I28" s="180">
        <v>0</v>
      </c>
      <c r="J28" s="181">
        <v>0</v>
      </c>
      <c r="K28" s="131"/>
    </row>
    <row r="29" spans="1:11" ht="17.100000000000001" customHeight="1" x14ac:dyDescent="0.15">
      <c r="A29" s="131"/>
      <c r="B29" s="331" t="s">
        <v>166</v>
      </c>
      <c r="C29" s="230">
        <v>499</v>
      </c>
      <c r="D29" s="180">
        <v>2438589</v>
      </c>
      <c r="E29" s="180">
        <f t="shared" si="3"/>
        <v>13829</v>
      </c>
      <c r="F29" s="180">
        <v>6516</v>
      </c>
      <c r="G29" s="180">
        <v>7313</v>
      </c>
      <c r="H29" s="180">
        <f t="shared" si="4"/>
        <v>21205</v>
      </c>
      <c r="I29" s="180">
        <v>4934</v>
      </c>
      <c r="J29" s="181">
        <v>16271</v>
      </c>
      <c r="K29" s="197"/>
    </row>
    <row r="30" spans="1:11" ht="17.100000000000001" customHeight="1" x14ac:dyDescent="0.15">
      <c r="A30" s="131"/>
      <c r="B30" s="331"/>
      <c r="C30" s="230">
        <v>524</v>
      </c>
      <c r="D30" s="180">
        <v>2637554</v>
      </c>
      <c r="E30" s="180">
        <f t="shared" si="3"/>
        <v>15382</v>
      </c>
      <c r="F30" s="180">
        <v>7342</v>
      </c>
      <c r="G30" s="180">
        <v>8040</v>
      </c>
      <c r="H30" s="180">
        <f t="shared" si="4"/>
        <v>40012</v>
      </c>
      <c r="I30" s="180">
        <v>4084</v>
      </c>
      <c r="J30" s="181">
        <v>35928</v>
      </c>
      <c r="K30" s="131"/>
    </row>
    <row r="31" spans="1:11" ht="17.100000000000001" customHeight="1" x14ac:dyDescent="0.15">
      <c r="A31" s="131"/>
      <c r="B31" s="331" t="s">
        <v>137</v>
      </c>
      <c r="C31" s="230">
        <f>SUM(C33,C35)</f>
        <v>621</v>
      </c>
      <c r="D31" s="180">
        <f>SUM(D33,D35)</f>
        <v>1970485</v>
      </c>
      <c r="E31" s="180">
        <f t="shared" ref="E31:J32" si="6">SUM(E33,E35)</f>
        <v>35258</v>
      </c>
      <c r="F31" s="180">
        <f t="shared" si="6"/>
        <v>12573</v>
      </c>
      <c r="G31" s="180">
        <f t="shared" si="6"/>
        <v>22685</v>
      </c>
      <c r="H31" s="180">
        <f t="shared" si="6"/>
        <v>152531</v>
      </c>
      <c r="I31" s="180">
        <f t="shared" si="6"/>
        <v>26711</v>
      </c>
      <c r="J31" s="181">
        <f t="shared" si="6"/>
        <v>125820</v>
      </c>
      <c r="K31" s="197"/>
    </row>
    <row r="32" spans="1:11" ht="17.100000000000001" customHeight="1" x14ac:dyDescent="0.15">
      <c r="A32" s="131"/>
      <c r="B32" s="331"/>
      <c r="C32" s="230">
        <f>SUM(C34,C36)</f>
        <v>692</v>
      </c>
      <c r="D32" s="180">
        <f>SUM(D34,D36)</f>
        <v>2039220</v>
      </c>
      <c r="E32" s="180">
        <f t="shared" ref="E32" si="7">F32+G32</f>
        <v>34385</v>
      </c>
      <c r="F32" s="180">
        <f t="shared" si="6"/>
        <v>12370</v>
      </c>
      <c r="G32" s="180">
        <f t="shared" si="6"/>
        <v>22015</v>
      </c>
      <c r="H32" s="180">
        <f t="shared" ref="H32" si="8">I32+J32</f>
        <v>142365</v>
      </c>
      <c r="I32" s="180">
        <f t="shared" si="6"/>
        <v>26710</v>
      </c>
      <c r="J32" s="181">
        <f t="shared" si="6"/>
        <v>115655</v>
      </c>
      <c r="K32" s="197"/>
    </row>
    <row r="33" spans="1:13" ht="17.100000000000001" customHeight="1" x14ac:dyDescent="0.15">
      <c r="A33" s="131"/>
      <c r="B33" s="331" t="s">
        <v>167</v>
      </c>
      <c r="C33" s="230">
        <v>590</v>
      </c>
      <c r="D33" s="180">
        <v>1914483</v>
      </c>
      <c r="E33" s="180">
        <f t="shared" si="3"/>
        <v>34378</v>
      </c>
      <c r="F33" s="180">
        <v>12272</v>
      </c>
      <c r="G33" s="180">
        <v>22106</v>
      </c>
      <c r="H33" s="180">
        <f t="shared" si="4"/>
        <v>123463</v>
      </c>
      <c r="I33" s="180">
        <v>25651</v>
      </c>
      <c r="J33" s="181">
        <v>97812</v>
      </c>
      <c r="K33" s="197"/>
    </row>
    <row r="34" spans="1:13" ht="17.100000000000001" customHeight="1" x14ac:dyDescent="0.15">
      <c r="A34" s="131"/>
      <c r="B34" s="331"/>
      <c r="C34" s="230">
        <v>653</v>
      </c>
      <c r="D34" s="180">
        <v>1948359</v>
      </c>
      <c r="E34" s="180">
        <f t="shared" si="3"/>
        <v>33448</v>
      </c>
      <c r="F34" s="180">
        <v>12079</v>
      </c>
      <c r="G34" s="180">
        <v>21369</v>
      </c>
      <c r="H34" s="180">
        <f t="shared" si="4"/>
        <v>119942</v>
      </c>
      <c r="I34" s="180">
        <v>25848</v>
      </c>
      <c r="J34" s="181">
        <v>94094</v>
      </c>
      <c r="K34" s="131"/>
    </row>
    <row r="35" spans="1:13" ht="17.100000000000001" customHeight="1" x14ac:dyDescent="0.15">
      <c r="A35" s="131"/>
      <c r="B35" s="331" t="s">
        <v>168</v>
      </c>
      <c r="C35" s="230">
        <v>31</v>
      </c>
      <c r="D35" s="180">
        <v>56002</v>
      </c>
      <c r="E35" s="180">
        <f t="shared" si="3"/>
        <v>880</v>
      </c>
      <c r="F35" s="180">
        <v>301</v>
      </c>
      <c r="G35" s="180">
        <v>579</v>
      </c>
      <c r="H35" s="180">
        <f t="shared" si="4"/>
        <v>29068</v>
      </c>
      <c r="I35" s="180">
        <v>1060</v>
      </c>
      <c r="J35" s="181">
        <v>28008</v>
      </c>
      <c r="K35" s="197"/>
      <c r="M35" s="199"/>
    </row>
    <row r="36" spans="1:13" ht="17.100000000000001" customHeight="1" x14ac:dyDescent="0.15">
      <c r="A36" s="131"/>
      <c r="B36" s="331"/>
      <c r="C36" s="230">
        <v>39</v>
      </c>
      <c r="D36" s="180">
        <v>90861</v>
      </c>
      <c r="E36" s="180">
        <f t="shared" si="3"/>
        <v>937</v>
      </c>
      <c r="F36" s="180">
        <v>291</v>
      </c>
      <c r="G36" s="180">
        <v>646</v>
      </c>
      <c r="H36" s="180">
        <f t="shared" si="4"/>
        <v>22423</v>
      </c>
      <c r="I36" s="180">
        <v>862</v>
      </c>
      <c r="J36" s="181">
        <v>21561</v>
      </c>
      <c r="K36" s="131"/>
    </row>
    <row r="37" spans="1:13" ht="17.100000000000001" customHeight="1" x14ac:dyDescent="0.15">
      <c r="A37" s="131"/>
      <c r="B37" s="331" t="s">
        <v>138</v>
      </c>
      <c r="C37" s="230">
        <v>228</v>
      </c>
      <c r="D37" s="180">
        <v>120806</v>
      </c>
      <c r="E37" s="180">
        <f t="shared" si="3"/>
        <v>2055</v>
      </c>
      <c r="F37" s="180">
        <v>1050</v>
      </c>
      <c r="G37" s="180">
        <v>1005</v>
      </c>
      <c r="H37" s="180">
        <f t="shared" si="4"/>
        <v>17427</v>
      </c>
      <c r="I37" s="180">
        <v>2113</v>
      </c>
      <c r="J37" s="181">
        <v>15314</v>
      </c>
      <c r="K37" s="197"/>
    </row>
    <row r="38" spans="1:13" ht="17.100000000000001" customHeight="1" x14ac:dyDescent="0.15">
      <c r="A38" s="131"/>
      <c r="B38" s="331"/>
      <c r="C38" s="230">
        <v>191</v>
      </c>
      <c r="D38" s="180">
        <v>104607</v>
      </c>
      <c r="E38" s="180">
        <f t="shared" si="3"/>
        <v>2452</v>
      </c>
      <c r="F38" s="180">
        <v>1238</v>
      </c>
      <c r="G38" s="180">
        <v>1214</v>
      </c>
      <c r="H38" s="180">
        <f t="shared" si="4"/>
        <v>18994</v>
      </c>
      <c r="I38" s="180">
        <v>2824</v>
      </c>
      <c r="J38" s="181">
        <v>16170</v>
      </c>
      <c r="K38" s="131"/>
    </row>
    <row r="39" spans="1:13" ht="17.100000000000001" customHeight="1" x14ac:dyDescent="0.15">
      <c r="A39" s="131"/>
      <c r="B39" s="331" t="s">
        <v>139</v>
      </c>
      <c r="C39" s="230">
        <f>SUM(C41,C43)</f>
        <v>12552</v>
      </c>
      <c r="D39" s="180">
        <f t="shared" ref="D39:J40" si="9">SUM(D41,D43)</f>
        <v>1680949</v>
      </c>
      <c r="E39" s="180">
        <f t="shared" si="9"/>
        <v>160481</v>
      </c>
      <c r="F39" s="180">
        <f t="shared" si="9"/>
        <v>80516</v>
      </c>
      <c r="G39" s="180">
        <f t="shared" si="9"/>
        <v>79965</v>
      </c>
      <c r="H39" s="180">
        <f t="shared" si="9"/>
        <v>74950</v>
      </c>
      <c r="I39" s="180">
        <f t="shared" si="9"/>
        <v>22757</v>
      </c>
      <c r="J39" s="181">
        <f t="shared" si="9"/>
        <v>52193</v>
      </c>
      <c r="K39" s="197"/>
    </row>
    <row r="40" spans="1:13" ht="17.100000000000001" customHeight="1" x14ac:dyDescent="0.15">
      <c r="A40" s="131"/>
      <c r="B40" s="331"/>
      <c r="C40" s="230">
        <f>SUM(C42,C44)</f>
        <v>11473</v>
      </c>
      <c r="D40" s="180">
        <f t="shared" si="9"/>
        <v>1502784</v>
      </c>
      <c r="E40" s="180">
        <f t="shared" si="9"/>
        <v>151905</v>
      </c>
      <c r="F40" s="180">
        <f t="shared" si="9"/>
        <v>75262</v>
      </c>
      <c r="G40" s="180">
        <f t="shared" si="9"/>
        <v>76643</v>
      </c>
      <c r="H40" s="180">
        <f t="shared" si="9"/>
        <v>74111</v>
      </c>
      <c r="I40" s="180">
        <f t="shared" si="9"/>
        <v>21975</v>
      </c>
      <c r="J40" s="181">
        <f t="shared" si="9"/>
        <v>52136</v>
      </c>
      <c r="K40" s="197"/>
    </row>
    <row r="41" spans="1:13" ht="17.100000000000001" customHeight="1" x14ac:dyDescent="0.15">
      <c r="A41" s="131"/>
      <c r="B41" s="331" t="s">
        <v>169</v>
      </c>
      <c r="C41" s="230">
        <v>9776</v>
      </c>
      <c r="D41" s="180">
        <v>1526683</v>
      </c>
      <c r="E41" s="180">
        <f t="shared" si="3"/>
        <v>132073</v>
      </c>
      <c r="F41" s="180">
        <v>66334</v>
      </c>
      <c r="G41" s="180">
        <v>65739</v>
      </c>
      <c r="H41" s="180">
        <f t="shared" si="4"/>
        <v>56788</v>
      </c>
      <c r="I41" s="180">
        <v>16459</v>
      </c>
      <c r="J41" s="181">
        <v>40329</v>
      </c>
      <c r="K41" s="197"/>
    </row>
    <row r="42" spans="1:13" ht="17.100000000000001" customHeight="1" x14ac:dyDescent="0.15">
      <c r="A42" s="131"/>
      <c r="B42" s="331"/>
      <c r="C42" s="230">
        <v>8878</v>
      </c>
      <c r="D42" s="180">
        <v>1358234</v>
      </c>
      <c r="E42" s="180">
        <f t="shared" si="3"/>
        <v>123808</v>
      </c>
      <c r="F42" s="180">
        <v>61979</v>
      </c>
      <c r="G42" s="180">
        <v>61829</v>
      </c>
      <c r="H42" s="180">
        <f t="shared" si="4"/>
        <v>54551</v>
      </c>
      <c r="I42" s="180">
        <v>14049</v>
      </c>
      <c r="J42" s="181">
        <v>40502</v>
      </c>
      <c r="K42" s="131"/>
    </row>
    <row r="43" spans="1:13" ht="17.100000000000001" customHeight="1" x14ac:dyDescent="0.15">
      <c r="A43" s="131"/>
      <c r="B43" s="331" t="s">
        <v>170</v>
      </c>
      <c r="C43" s="230">
        <v>2776</v>
      </c>
      <c r="D43" s="180">
        <v>154266</v>
      </c>
      <c r="E43" s="180">
        <f t="shared" si="3"/>
        <v>28408</v>
      </c>
      <c r="F43" s="180">
        <v>14182</v>
      </c>
      <c r="G43" s="180">
        <v>14226</v>
      </c>
      <c r="H43" s="180">
        <f t="shared" si="4"/>
        <v>18162</v>
      </c>
      <c r="I43" s="180">
        <v>6298</v>
      </c>
      <c r="J43" s="181">
        <v>11864</v>
      </c>
      <c r="K43" s="197"/>
    </row>
    <row r="44" spans="1:13" ht="17.100000000000001" customHeight="1" x14ac:dyDescent="0.15">
      <c r="A44" s="131"/>
      <c r="B44" s="334"/>
      <c r="C44" s="182">
        <v>2595</v>
      </c>
      <c r="D44" s="183">
        <v>144550</v>
      </c>
      <c r="E44" s="183">
        <f t="shared" si="3"/>
        <v>28097</v>
      </c>
      <c r="F44" s="183">
        <v>13283</v>
      </c>
      <c r="G44" s="183">
        <v>14814</v>
      </c>
      <c r="H44" s="183">
        <f t="shared" si="4"/>
        <v>19560</v>
      </c>
      <c r="I44" s="183">
        <v>7926</v>
      </c>
      <c r="J44" s="184">
        <v>11634</v>
      </c>
      <c r="K44" s="131"/>
    </row>
    <row r="45" spans="1:13" ht="2.1" customHeight="1" x14ac:dyDescent="0.15">
      <c r="A45" s="131"/>
      <c r="B45" s="200"/>
      <c r="C45" s="201"/>
      <c r="D45" s="201"/>
      <c r="E45" s="201"/>
      <c r="F45" s="201"/>
      <c r="G45" s="201"/>
      <c r="H45" s="201"/>
      <c r="I45" s="201"/>
      <c r="J45" s="201"/>
      <c r="K45" s="197"/>
    </row>
    <row r="46" spans="1:13" ht="12" customHeight="1" x14ac:dyDescent="0.15">
      <c r="A46" s="131"/>
      <c r="B46" s="333" t="s">
        <v>276</v>
      </c>
      <c r="C46" s="333"/>
      <c r="D46" s="333"/>
      <c r="E46" s="333"/>
      <c r="F46" s="333"/>
      <c r="K46" s="197"/>
    </row>
    <row r="47" spans="1:13" ht="12" customHeight="1" x14ac:dyDescent="0.15">
      <c r="B47" s="206"/>
    </row>
    <row r="48" spans="1:13" ht="12" customHeight="1" x14ac:dyDescent="0.15">
      <c r="B48" s="206"/>
    </row>
  </sheetData>
  <mergeCells count="26">
    <mergeCell ref="B46:F46"/>
    <mergeCell ref="B15:B16"/>
    <mergeCell ref="B17:B18"/>
    <mergeCell ref="B19:B20"/>
    <mergeCell ref="B21:B22"/>
    <mergeCell ref="B23:B24"/>
    <mergeCell ref="B41:B42"/>
    <mergeCell ref="B25:B26"/>
    <mergeCell ref="B27:B28"/>
    <mergeCell ref="B29:B30"/>
    <mergeCell ref="B43:B44"/>
    <mergeCell ref="B31:B32"/>
    <mergeCell ref="B33:B34"/>
    <mergeCell ref="B35:B36"/>
    <mergeCell ref="B37:B38"/>
    <mergeCell ref="B39:B40"/>
    <mergeCell ref="B5:B6"/>
    <mergeCell ref="B7:B8"/>
    <mergeCell ref="B9:B10"/>
    <mergeCell ref="B11:B12"/>
    <mergeCell ref="B13:B14"/>
    <mergeCell ref="B1:J1"/>
    <mergeCell ref="B3:B4"/>
    <mergeCell ref="C3:D3"/>
    <mergeCell ref="E3:G3"/>
    <mergeCell ref="H3:J3"/>
  </mergeCells>
  <phoneticPr fontId="2"/>
  <pageMargins left="0.78740157480314965" right="0.78740157480314965" top="0.59055118110236227" bottom="0.59055118110236227" header="0.51181102362204722" footer="0.31496062992125984"/>
  <pageSetup paperSize="9" firstPageNumber="395" orientation="portrait" useFirstPageNumber="1" horizontalDpi="300" verticalDpi="300" r:id="rId1"/>
  <headerFooter scaleWithDoc="0" alignWithMargins="0">
    <oddFooter>&amp;C-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Normal="100" zoomScaleSheetLayoutView="100" workbookViewId="0">
      <selection activeCell="B1" sqref="B1:J1"/>
    </sheetView>
  </sheetViews>
  <sheetFormatPr defaultColWidth="9" defaultRowHeight="19.350000000000001" customHeight="1" x14ac:dyDescent="0.2"/>
  <cols>
    <col min="1" max="1" width="0.33203125" style="45" customWidth="1"/>
    <col min="2" max="3" width="8.33203125" style="49" customWidth="1"/>
    <col min="4" max="4" width="10.6640625" style="78" customWidth="1"/>
    <col min="5" max="8" width="10.6640625" style="49" customWidth="1"/>
    <col min="9" max="9" width="10.6640625" style="79" customWidth="1"/>
    <col min="10" max="10" width="10.6640625" style="77" customWidth="1"/>
    <col min="11" max="16384" width="9" style="49"/>
  </cols>
  <sheetData>
    <row r="1" spans="1:10" s="44" customFormat="1" ht="60.75" customHeight="1" x14ac:dyDescent="0.2">
      <c r="A1" s="43"/>
      <c r="B1" s="335" t="s">
        <v>279</v>
      </c>
      <c r="C1" s="336"/>
      <c r="D1" s="336"/>
      <c r="E1" s="336"/>
      <c r="F1" s="336"/>
      <c r="G1" s="336"/>
      <c r="H1" s="336"/>
      <c r="I1" s="336"/>
      <c r="J1" s="336"/>
    </row>
    <row r="2" spans="1:10" ht="18.75" customHeight="1" x14ac:dyDescent="0.2">
      <c r="B2" s="147" t="s">
        <v>241</v>
      </c>
      <c r="C2" s="46"/>
      <c r="D2" s="46"/>
      <c r="E2" s="46"/>
      <c r="F2" s="46"/>
      <c r="G2" s="46"/>
      <c r="H2" s="46"/>
      <c r="I2" s="47"/>
      <c r="J2" s="48" t="s">
        <v>124</v>
      </c>
    </row>
    <row r="3" spans="1:10" ht="6" customHeight="1" x14ac:dyDescent="0.2">
      <c r="B3" s="50"/>
      <c r="C3" s="46"/>
      <c r="D3" s="46"/>
      <c r="E3" s="46"/>
      <c r="F3" s="46"/>
      <c r="G3" s="46"/>
      <c r="H3" s="46"/>
      <c r="I3" s="47"/>
      <c r="J3" s="51"/>
    </row>
    <row r="4" spans="1:10" ht="20.399999999999999" customHeight="1" x14ac:dyDescent="0.2">
      <c r="B4" s="52"/>
      <c r="C4" s="53"/>
      <c r="D4" s="234" t="s">
        <v>125</v>
      </c>
      <c r="E4" s="55" t="s">
        <v>126</v>
      </c>
      <c r="F4" s="55" t="s">
        <v>127</v>
      </c>
      <c r="G4" s="55" t="s">
        <v>128</v>
      </c>
      <c r="H4" s="55" t="s">
        <v>222</v>
      </c>
      <c r="I4" s="235" t="s">
        <v>242</v>
      </c>
      <c r="J4" s="53" t="s">
        <v>262</v>
      </c>
    </row>
    <row r="5" spans="1:10" ht="20.399999999999999" customHeight="1" x14ac:dyDescent="0.2">
      <c r="A5" s="45">
        <v>1</v>
      </c>
      <c r="B5" s="337" t="s">
        <v>71</v>
      </c>
      <c r="C5" s="58" t="s">
        <v>69</v>
      </c>
      <c r="D5" s="236">
        <v>157205</v>
      </c>
      <c r="E5" s="83">
        <v>156828</v>
      </c>
      <c r="F5" s="83">
        <v>154808</v>
      </c>
      <c r="G5" s="83">
        <v>146116</v>
      </c>
      <c r="H5" s="83">
        <v>135171</v>
      </c>
      <c r="I5" s="237">
        <v>116028</v>
      </c>
      <c r="J5" s="238">
        <v>114277</v>
      </c>
    </row>
    <row r="6" spans="1:10" ht="20.399999999999999" customHeight="1" x14ac:dyDescent="0.2">
      <c r="A6" s="45">
        <v>2</v>
      </c>
      <c r="B6" s="338"/>
      <c r="C6" s="62" t="s">
        <v>70</v>
      </c>
      <c r="D6" s="239">
        <v>812402</v>
      </c>
      <c r="E6" s="64">
        <v>643801</v>
      </c>
      <c r="F6" s="64">
        <v>705898</v>
      </c>
      <c r="G6" s="64">
        <v>698534</v>
      </c>
      <c r="H6" s="64">
        <v>1031278</v>
      </c>
      <c r="I6" s="240">
        <v>621625</v>
      </c>
      <c r="J6" s="62">
        <v>534941</v>
      </c>
    </row>
    <row r="7" spans="1:10" ht="20.399999999999999" customHeight="1" x14ac:dyDescent="0.2">
      <c r="A7" s="45">
        <v>3</v>
      </c>
      <c r="B7" s="338"/>
      <c r="C7" s="62" t="s">
        <v>71</v>
      </c>
      <c r="D7" s="239">
        <v>1071144</v>
      </c>
      <c r="E7" s="64">
        <v>800629</v>
      </c>
      <c r="F7" s="64">
        <v>860706</v>
      </c>
      <c r="G7" s="64">
        <v>844650</v>
      </c>
      <c r="H7" s="64">
        <v>1166449</v>
      </c>
      <c r="I7" s="240">
        <v>737653</v>
      </c>
      <c r="J7" s="62">
        <v>649218</v>
      </c>
    </row>
    <row r="8" spans="1:10" ht="20.399999999999999" customHeight="1" x14ac:dyDescent="0.2">
      <c r="A8" s="45">
        <v>4</v>
      </c>
      <c r="B8" s="338" t="s">
        <v>129</v>
      </c>
      <c r="C8" s="62" t="s">
        <v>69</v>
      </c>
      <c r="D8" s="239">
        <v>65447</v>
      </c>
      <c r="E8" s="64">
        <v>70411</v>
      </c>
      <c r="F8" s="64">
        <v>61298</v>
      </c>
      <c r="G8" s="64">
        <v>34410</v>
      </c>
      <c r="H8" s="64">
        <v>34517</v>
      </c>
      <c r="I8" s="240">
        <v>30681</v>
      </c>
      <c r="J8" s="62">
        <v>34035</v>
      </c>
    </row>
    <row r="9" spans="1:10" ht="20.399999999999999" customHeight="1" x14ac:dyDescent="0.2">
      <c r="A9" s="45">
        <v>5</v>
      </c>
      <c r="B9" s="338"/>
      <c r="C9" s="62" t="s">
        <v>70</v>
      </c>
      <c r="D9" s="239">
        <v>202232</v>
      </c>
      <c r="E9" s="64">
        <v>197005</v>
      </c>
      <c r="F9" s="64">
        <v>236700</v>
      </c>
      <c r="G9" s="64">
        <v>214411</v>
      </c>
      <c r="H9" s="64">
        <v>202731</v>
      </c>
      <c r="I9" s="240">
        <v>196659</v>
      </c>
      <c r="J9" s="62">
        <v>129719</v>
      </c>
    </row>
    <row r="10" spans="1:10" ht="20.399999999999999" customHeight="1" x14ac:dyDescent="0.2">
      <c r="A10" s="45">
        <v>6</v>
      </c>
      <c r="B10" s="338"/>
      <c r="C10" s="62" t="s">
        <v>71</v>
      </c>
      <c r="D10" s="241">
        <v>267679</v>
      </c>
      <c r="E10" s="64">
        <v>267416</v>
      </c>
      <c r="F10" s="64">
        <v>297998</v>
      </c>
      <c r="G10" s="64">
        <v>248821</v>
      </c>
      <c r="H10" s="64">
        <v>237248</v>
      </c>
      <c r="I10" s="240">
        <v>227340</v>
      </c>
      <c r="J10" s="62">
        <v>163754</v>
      </c>
    </row>
    <row r="11" spans="1:10" ht="20.399999999999999" customHeight="1" x14ac:dyDescent="0.2">
      <c r="A11" s="45">
        <v>7</v>
      </c>
      <c r="B11" s="338" t="s">
        <v>130</v>
      </c>
      <c r="C11" s="62" t="s">
        <v>69</v>
      </c>
      <c r="D11" s="239">
        <v>1958</v>
      </c>
      <c r="E11" s="64">
        <v>1911</v>
      </c>
      <c r="F11" s="64">
        <v>1916</v>
      </c>
      <c r="G11" s="64">
        <v>1718</v>
      </c>
      <c r="H11" s="64">
        <v>2247</v>
      </c>
      <c r="I11" s="240">
        <v>2633</v>
      </c>
      <c r="J11" s="62">
        <v>4974</v>
      </c>
    </row>
    <row r="12" spans="1:10" ht="20.399999999999999" customHeight="1" x14ac:dyDescent="0.2">
      <c r="A12" s="45">
        <v>8</v>
      </c>
      <c r="B12" s="338"/>
      <c r="C12" s="62" t="s">
        <v>70</v>
      </c>
      <c r="D12" s="239">
        <v>35319</v>
      </c>
      <c r="E12" s="64">
        <v>23155</v>
      </c>
      <c r="F12" s="64">
        <v>35697</v>
      </c>
      <c r="G12" s="64">
        <v>21736</v>
      </c>
      <c r="H12" s="64">
        <v>126616</v>
      </c>
      <c r="I12" s="240">
        <v>78984</v>
      </c>
      <c r="J12" s="62">
        <v>70250</v>
      </c>
    </row>
    <row r="13" spans="1:10" ht="20.399999999999999" customHeight="1" x14ac:dyDescent="0.2">
      <c r="A13" s="45">
        <v>9</v>
      </c>
      <c r="B13" s="338"/>
      <c r="C13" s="62" t="s">
        <v>71</v>
      </c>
      <c r="D13" s="241">
        <v>37277</v>
      </c>
      <c r="E13" s="64">
        <v>25066</v>
      </c>
      <c r="F13" s="64">
        <v>37613</v>
      </c>
      <c r="G13" s="64">
        <v>23454</v>
      </c>
      <c r="H13" s="64">
        <v>128863</v>
      </c>
      <c r="I13" s="240">
        <v>81617</v>
      </c>
      <c r="J13" s="62">
        <v>75224</v>
      </c>
    </row>
    <row r="14" spans="1:10" ht="20.399999999999999" customHeight="1" x14ac:dyDescent="0.2">
      <c r="A14" s="45">
        <v>10</v>
      </c>
      <c r="B14" s="338" t="s">
        <v>131</v>
      </c>
      <c r="C14" s="62" t="s">
        <v>69</v>
      </c>
      <c r="D14" s="239">
        <v>16813</v>
      </c>
      <c r="E14" s="64">
        <v>13720</v>
      </c>
      <c r="F14" s="64">
        <v>12970</v>
      </c>
      <c r="G14" s="64">
        <v>37146</v>
      </c>
      <c r="H14" s="64">
        <v>19292</v>
      </c>
      <c r="I14" s="240">
        <v>8536</v>
      </c>
      <c r="J14" s="62">
        <v>7370</v>
      </c>
    </row>
    <row r="15" spans="1:10" ht="20.399999999999999" customHeight="1" x14ac:dyDescent="0.2">
      <c r="A15" s="45">
        <v>11</v>
      </c>
      <c r="B15" s="338"/>
      <c r="C15" s="62" t="s">
        <v>70</v>
      </c>
      <c r="D15" s="239">
        <v>86670</v>
      </c>
      <c r="E15" s="64">
        <v>109766</v>
      </c>
      <c r="F15" s="64">
        <v>78404</v>
      </c>
      <c r="G15" s="64">
        <v>180116</v>
      </c>
      <c r="H15" s="64">
        <v>80874</v>
      </c>
      <c r="I15" s="240">
        <v>66237</v>
      </c>
      <c r="J15" s="62">
        <v>67206</v>
      </c>
    </row>
    <row r="16" spans="1:10" ht="20.399999999999999" customHeight="1" x14ac:dyDescent="0.2">
      <c r="A16" s="45">
        <v>12</v>
      </c>
      <c r="B16" s="338"/>
      <c r="C16" s="62" t="s">
        <v>71</v>
      </c>
      <c r="D16" s="239">
        <v>103483</v>
      </c>
      <c r="E16" s="64">
        <v>123486</v>
      </c>
      <c r="F16" s="64">
        <v>91374</v>
      </c>
      <c r="G16" s="64">
        <v>217262</v>
      </c>
      <c r="H16" s="64">
        <v>100166</v>
      </c>
      <c r="I16" s="240">
        <v>74773</v>
      </c>
      <c r="J16" s="62">
        <v>74576</v>
      </c>
    </row>
    <row r="17" spans="1:10" ht="20.399999999999999" customHeight="1" x14ac:dyDescent="0.2">
      <c r="A17" s="45">
        <v>13</v>
      </c>
      <c r="B17" s="338" t="s">
        <v>132</v>
      </c>
      <c r="C17" s="62" t="s">
        <v>69</v>
      </c>
      <c r="D17" s="239">
        <v>900</v>
      </c>
      <c r="E17" s="64">
        <v>2900</v>
      </c>
      <c r="F17" s="70" t="s">
        <v>133</v>
      </c>
      <c r="G17" s="70" t="s">
        <v>133</v>
      </c>
      <c r="H17" s="70" t="s">
        <v>133</v>
      </c>
      <c r="I17" s="242">
        <v>0</v>
      </c>
      <c r="J17" s="243">
        <v>0</v>
      </c>
    </row>
    <row r="18" spans="1:10" ht="20.399999999999999" customHeight="1" x14ac:dyDescent="0.2">
      <c r="A18" s="45">
        <v>14</v>
      </c>
      <c r="B18" s="338"/>
      <c r="C18" s="62" t="s">
        <v>70</v>
      </c>
      <c r="D18" s="244" t="s">
        <v>133</v>
      </c>
      <c r="E18" s="70" t="s">
        <v>133</v>
      </c>
      <c r="F18" s="70">
        <v>0</v>
      </c>
      <c r="G18" s="70" t="s">
        <v>133</v>
      </c>
      <c r="H18" s="70" t="s">
        <v>133</v>
      </c>
      <c r="I18" s="242">
        <v>0</v>
      </c>
      <c r="J18" s="243">
        <v>0</v>
      </c>
    </row>
    <row r="19" spans="1:10" ht="20.399999999999999" customHeight="1" x14ac:dyDescent="0.2">
      <c r="A19" s="45">
        <v>15</v>
      </c>
      <c r="B19" s="338"/>
      <c r="C19" s="62" t="s">
        <v>71</v>
      </c>
      <c r="D19" s="239">
        <v>11048</v>
      </c>
      <c r="E19" s="64">
        <v>900</v>
      </c>
      <c r="F19" s="70">
        <v>0</v>
      </c>
      <c r="G19" s="70" t="s">
        <v>133</v>
      </c>
      <c r="H19" s="70" t="s">
        <v>133</v>
      </c>
      <c r="I19" s="242">
        <v>0</v>
      </c>
      <c r="J19" s="243">
        <v>0</v>
      </c>
    </row>
    <row r="20" spans="1:10" ht="20.399999999999999" customHeight="1" x14ac:dyDescent="0.2">
      <c r="A20" s="45">
        <v>16</v>
      </c>
      <c r="B20" s="338" t="s">
        <v>134</v>
      </c>
      <c r="C20" s="62" t="s">
        <v>69</v>
      </c>
      <c r="D20" s="239">
        <v>5387</v>
      </c>
      <c r="E20" s="64">
        <v>4220</v>
      </c>
      <c r="F20" s="64">
        <v>9478</v>
      </c>
      <c r="G20" s="64">
        <v>4698</v>
      </c>
      <c r="H20" s="64">
        <v>3350</v>
      </c>
      <c r="I20" s="240">
        <v>12955</v>
      </c>
      <c r="J20" s="62">
        <v>4977</v>
      </c>
    </row>
    <row r="21" spans="1:10" ht="20.399999999999999" customHeight="1" x14ac:dyDescent="0.2">
      <c r="A21" s="45">
        <v>17</v>
      </c>
      <c r="B21" s="338"/>
      <c r="C21" s="62" t="s">
        <v>70</v>
      </c>
      <c r="D21" s="239">
        <v>22498</v>
      </c>
      <c r="E21" s="64">
        <v>15932</v>
      </c>
      <c r="F21" s="64">
        <v>26571</v>
      </c>
      <c r="G21" s="64">
        <v>19384</v>
      </c>
      <c r="H21" s="64">
        <v>11071</v>
      </c>
      <c r="I21" s="240">
        <v>23518</v>
      </c>
      <c r="J21" s="62">
        <v>15439</v>
      </c>
    </row>
    <row r="22" spans="1:10" ht="20.399999999999999" customHeight="1" x14ac:dyDescent="0.2">
      <c r="A22" s="45">
        <v>18</v>
      </c>
      <c r="B22" s="338"/>
      <c r="C22" s="62" t="s">
        <v>71</v>
      </c>
      <c r="D22" s="239">
        <v>27885</v>
      </c>
      <c r="E22" s="64">
        <v>20152</v>
      </c>
      <c r="F22" s="64">
        <v>36049</v>
      </c>
      <c r="G22" s="64">
        <v>24082</v>
      </c>
      <c r="H22" s="64">
        <v>14421</v>
      </c>
      <c r="I22" s="240">
        <v>36473</v>
      </c>
      <c r="J22" s="62">
        <v>20416</v>
      </c>
    </row>
    <row r="23" spans="1:10" ht="20.399999999999999" customHeight="1" x14ac:dyDescent="0.2">
      <c r="A23" s="45">
        <v>19</v>
      </c>
      <c r="B23" s="338" t="s">
        <v>135</v>
      </c>
      <c r="C23" s="62" t="s">
        <v>69</v>
      </c>
      <c r="D23" s="239">
        <v>5500</v>
      </c>
      <c r="E23" s="64">
        <v>6085</v>
      </c>
      <c r="F23" s="64">
        <v>7861</v>
      </c>
      <c r="G23" s="64">
        <v>6483</v>
      </c>
      <c r="H23" s="64">
        <v>12521</v>
      </c>
      <c r="I23" s="240">
        <v>5630</v>
      </c>
      <c r="J23" s="62">
        <v>6406</v>
      </c>
    </row>
    <row r="24" spans="1:10" ht="20.399999999999999" customHeight="1" x14ac:dyDescent="0.2">
      <c r="A24" s="45">
        <v>20</v>
      </c>
      <c r="B24" s="338"/>
      <c r="C24" s="62" t="s">
        <v>70</v>
      </c>
      <c r="D24" s="239">
        <v>83987</v>
      </c>
      <c r="E24" s="64">
        <v>19223</v>
      </c>
      <c r="F24" s="64">
        <v>64698</v>
      </c>
      <c r="G24" s="64">
        <v>40802</v>
      </c>
      <c r="H24" s="64">
        <v>62576</v>
      </c>
      <c r="I24" s="240">
        <v>36338</v>
      </c>
      <c r="J24" s="62">
        <v>42729</v>
      </c>
    </row>
    <row r="25" spans="1:10" ht="20.399999999999999" customHeight="1" x14ac:dyDescent="0.2">
      <c r="A25" s="45">
        <v>21</v>
      </c>
      <c r="B25" s="338"/>
      <c r="C25" s="62" t="s">
        <v>71</v>
      </c>
      <c r="D25" s="239">
        <v>89487</v>
      </c>
      <c r="E25" s="64">
        <v>25308</v>
      </c>
      <c r="F25" s="64">
        <v>72559</v>
      </c>
      <c r="G25" s="64">
        <v>47285</v>
      </c>
      <c r="H25" s="64">
        <v>75097</v>
      </c>
      <c r="I25" s="240">
        <v>41968</v>
      </c>
      <c r="J25" s="62">
        <v>49135</v>
      </c>
    </row>
    <row r="26" spans="1:10" ht="20.399999999999999" customHeight="1" x14ac:dyDescent="0.2">
      <c r="A26" s="45">
        <v>22</v>
      </c>
      <c r="B26" s="338" t="s">
        <v>136</v>
      </c>
      <c r="C26" s="62" t="s">
        <v>69</v>
      </c>
      <c r="D26" s="239">
        <v>1414</v>
      </c>
      <c r="E26" s="64">
        <v>4850</v>
      </c>
      <c r="F26" s="64">
        <v>3153</v>
      </c>
      <c r="G26" s="64">
        <v>6482</v>
      </c>
      <c r="H26" s="64">
        <v>4651</v>
      </c>
      <c r="I26" s="240">
        <v>4084</v>
      </c>
      <c r="J26" s="62">
        <v>4934</v>
      </c>
    </row>
    <row r="27" spans="1:10" ht="20.399999999999999" customHeight="1" x14ac:dyDescent="0.2">
      <c r="A27" s="45">
        <v>23</v>
      </c>
      <c r="B27" s="338"/>
      <c r="C27" s="62" t="s">
        <v>70</v>
      </c>
      <c r="D27" s="239">
        <v>87839</v>
      </c>
      <c r="E27" s="64">
        <v>29773</v>
      </c>
      <c r="F27" s="64">
        <v>41970</v>
      </c>
      <c r="G27" s="64">
        <v>16280</v>
      </c>
      <c r="H27" s="64">
        <v>350942</v>
      </c>
      <c r="I27" s="240">
        <v>35928</v>
      </c>
      <c r="J27" s="62">
        <v>16271</v>
      </c>
    </row>
    <row r="28" spans="1:10" ht="20.399999999999999" customHeight="1" x14ac:dyDescent="0.2">
      <c r="A28" s="45">
        <v>24</v>
      </c>
      <c r="B28" s="338"/>
      <c r="C28" s="62" t="s">
        <v>71</v>
      </c>
      <c r="D28" s="239">
        <v>89253</v>
      </c>
      <c r="E28" s="64">
        <v>34623</v>
      </c>
      <c r="F28" s="64">
        <v>45123</v>
      </c>
      <c r="G28" s="64">
        <v>22762</v>
      </c>
      <c r="H28" s="64">
        <v>355593</v>
      </c>
      <c r="I28" s="240">
        <v>40012</v>
      </c>
      <c r="J28" s="62">
        <v>21205</v>
      </c>
    </row>
    <row r="29" spans="1:10" ht="20.399999999999999" customHeight="1" x14ac:dyDescent="0.2">
      <c r="A29" s="45">
        <v>25</v>
      </c>
      <c r="B29" s="338" t="s">
        <v>137</v>
      </c>
      <c r="C29" s="62" t="s">
        <v>69</v>
      </c>
      <c r="D29" s="239">
        <v>30985</v>
      </c>
      <c r="E29" s="64">
        <v>28216</v>
      </c>
      <c r="F29" s="64">
        <v>29951</v>
      </c>
      <c r="G29" s="64">
        <v>26400</v>
      </c>
      <c r="H29" s="64">
        <v>29366</v>
      </c>
      <c r="I29" s="240">
        <v>26710</v>
      </c>
      <c r="J29" s="62">
        <v>26711</v>
      </c>
    </row>
    <row r="30" spans="1:10" ht="20.399999999999999" customHeight="1" x14ac:dyDescent="0.2">
      <c r="A30" s="45">
        <v>26</v>
      </c>
      <c r="B30" s="338"/>
      <c r="C30" s="62" t="s">
        <v>70</v>
      </c>
      <c r="D30" s="239">
        <v>201536</v>
      </c>
      <c r="E30" s="64">
        <v>162199</v>
      </c>
      <c r="F30" s="64">
        <v>147826</v>
      </c>
      <c r="G30" s="64">
        <v>136626</v>
      </c>
      <c r="H30" s="64">
        <v>132217</v>
      </c>
      <c r="I30" s="240">
        <v>115655</v>
      </c>
      <c r="J30" s="62">
        <v>125820</v>
      </c>
    </row>
    <row r="31" spans="1:10" ht="20.399999999999999" customHeight="1" x14ac:dyDescent="0.2">
      <c r="A31" s="45">
        <v>27</v>
      </c>
      <c r="B31" s="338"/>
      <c r="C31" s="62" t="s">
        <v>71</v>
      </c>
      <c r="D31" s="239">
        <v>232521</v>
      </c>
      <c r="E31" s="64">
        <v>190415</v>
      </c>
      <c r="F31" s="64">
        <v>177777</v>
      </c>
      <c r="G31" s="64">
        <v>163026</v>
      </c>
      <c r="H31" s="64">
        <v>161583</v>
      </c>
      <c r="I31" s="240">
        <v>142365</v>
      </c>
      <c r="J31" s="62">
        <v>152531</v>
      </c>
    </row>
    <row r="32" spans="1:10" ht="20.399999999999999" customHeight="1" x14ac:dyDescent="0.2">
      <c r="A32" s="45">
        <v>28</v>
      </c>
      <c r="B32" s="338" t="s">
        <v>138</v>
      </c>
      <c r="C32" s="62" t="s">
        <v>69</v>
      </c>
      <c r="D32" s="239">
        <v>2616</v>
      </c>
      <c r="E32" s="64">
        <v>2086</v>
      </c>
      <c r="F32" s="64">
        <v>2787</v>
      </c>
      <c r="G32" s="64">
        <v>2268</v>
      </c>
      <c r="H32" s="64">
        <v>2006</v>
      </c>
      <c r="I32" s="240">
        <v>2824</v>
      </c>
      <c r="J32" s="62">
        <v>2113</v>
      </c>
    </row>
    <row r="33" spans="1:10" ht="20.399999999999999" customHeight="1" x14ac:dyDescent="0.2">
      <c r="A33" s="45">
        <v>29</v>
      </c>
      <c r="B33" s="338"/>
      <c r="C33" s="62" t="s">
        <v>70</v>
      </c>
      <c r="D33" s="239">
        <v>24964</v>
      </c>
      <c r="E33" s="64">
        <v>23894</v>
      </c>
      <c r="F33" s="64">
        <v>19139</v>
      </c>
      <c r="G33" s="64">
        <v>15502</v>
      </c>
      <c r="H33" s="64">
        <v>10475</v>
      </c>
      <c r="I33" s="240">
        <v>16170</v>
      </c>
      <c r="J33" s="62">
        <v>15314</v>
      </c>
    </row>
    <row r="34" spans="1:10" ht="20.399999999999999" customHeight="1" x14ac:dyDescent="0.2">
      <c r="A34" s="45">
        <v>30</v>
      </c>
      <c r="B34" s="338"/>
      <c r="C34" s="62" t="s">
        <v>71</v>
      </c>
      <c r="D34" s="239">
        <v>27580</v>
      </c>
      <c r="E34" s="64">
        <v>25980</v>
      </c>
      <c r="F34" s="64">
        <v>21926</v>
      </c>
      <c r="G34" s="64">
        <v>17770</v>
      </c>
      <c r="H34" s="64">
        <v>12481</v>
      </c>
      <c r="I34" s="240">
        <v>18994</v>
      </c>
      <c r="J34" s="62">
        <v>17427</v>
      </c>
    </row>
    <row r="35" spans="1:10" ht="20.399999999999999" customHeight="1" x14ac:dyDescent="0.2">
      <c r="A35" s="45">
        <v>31</v>
      </c>
      <c r="B35" s="338" t="s">
        <v>139</v>
      </c>
      <c r="C35" s="62" t="s">
        <v>69</v>
      </c>
      <c r="D35" s="239">
        <v>26185</v>
      </c>
      <c r="E35" s="64">
        <v>22429</v>
      </c>
      <c r="F35" s="64">
        <v>25394</v>
      </c>
      <c r="G35" s="64">
        <v>26511</v>
      </c>
      <c r="H35" s="64">
        <v>27221</v>
      </c>
      <c r="I35" s="240">
        <v>21975</v>
      </c>
      <c r="J35" s="62">
        <v>22757</v>
      </c>
    </row>
    <row r="36" spans="1:10" ht="20.399999999999999" customHeight="1" x14ac:dyDescent="0.2">
      <c r="A36" s="45">
        <v>32</v>
      </c>
      <c r="B36" s="338"/>
      <c r="C36" s="62" t="s">
        <v>70</v>
      </c>
      <c r="D36" s="239">
        <v>67357</v>
      </c>
      <c r="E36" s="64">
        <v>62854</v>
      </c>
      <c r="F36" s="64">
        <v>54893</v>
      </c>
      <c r="G36" s="64">
        <v>53677</v>
      </c>
      <c r="H36" s="64">
        <v>53776</v>
      </c>
      <c r="I36" s="240">
        <v>52136</v>
      </c>
      <c r="J36" s="62">
        <v>52193</v>
      </c>
    </row>
    <row r="37" spans="1:10" ht="20.399999999999999" customHeight="1" x14ac:dyDescent="0.2">
      <c r="A37" s="45">
        <v>33</v>
      </c>
      <c r="B37" s="340"/>
      <c r="C37" s="71" t="s">
        <v>71</v>
      </c>
      <c r="D37" s="245">
        <v>93542</v>
      </c>
      <c r="E37" s="73">
        <v>85283</v>
      </c>
      <c r="F37" s="73">
        <v>80287</v>
      </c>
      <c r="G37" s="73">
        <v>80188</v>
      </c>
      <c r="H37" s="73">
        <v>80997</v>
      </c>
      <c r="I37" s="246">
        <v>74111</v>
      </c>
      <c r="J37" s="71">
        <v>74950</v>
      </c>
    </row>
    <row r="38" spans="1:10" ht="15" customHeight="1" x14ac:dyDescent="0.15">
      <c r="B38" s="339"/>
      <c r="C38" s="339"/>
      <c r="D38" s="339"/>
      <c r="E38" s="339"/>
      <c r="F38" s="339"/>
      <c r="G38" s="339"/>
      <c r="H38" s="339"/>
      <c r="I38" s="339"/>
      <c r="J38" s="76"/>
    </row>
    <row r="39" spans="1:10" ht="13.5" customHeight="1" x14ac:dyDescent="0.15">
      <c r="B39" s="339"/>
      <c r="C39" s="339"/>
      <c r="D39" s="339"/>
      <c r="E39" s="339"/>
      <c r="F39" s="339"/>
      <c r="G39" s="339"/>
      <c r="H39" s="339"/>
      <c r="I39" s="339"/>
    </row>
    <row r="40" spans="1:10" ht="14.25" customHeight="1" x14ac:dyDescent="0.15">
      <c r="B40" s="339"/>
      <c r="C40" s="339"/>
      <c r="D40" s="339"/>
      <c r="E40" s="339"/>
      <c r="F40" s="339"/>
      <c r="G40" s="339"/>
      <c r="H40" s="339"/>
      <c r="I40" s="339"/>
    </row>
  </sheetData>
  <mergeCells count="15">
    <mergeCell ref="B17:B19"/>
    <mergeCell ref="B38:I38"/>
    <mergeCell ref="B39:I39"/>
    <mergeCell ref="B40:I40"/>
    <mergeCell ref="B20:B22"/>
    <mergeCell ref="B23:B25"/>
    <mergeCell ref="B26:B28"/>
    <mergeCell ref="B29:B31"/>
    <mergeCell ref="B32:B34"/>
    <mergeCell ref="B35:B37"/>
    <mergeCell ref="B1:J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39370078740157483" header="0.55118110236220474" footer="0.19685039370078741"/>
  <pageSetup paperSize="9" firstPageNumber="396" orientation="portrait" useFirstPageNumber="1" horizontalDpi="300" verticalDpi="300" r:id="rId1"/>
  <headerFooter scaleWithDoc="0" alignWithMargins="0">
    <oddFooter>&amp;C-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Normal="100" zoomScaleSheetLayoutView="100" workbookViewId="0"/>
  </sheetViews>
  <sheetFormatPr defaultColWidth="9" defaultRowHeight="19.350000000000001" customHeight="1" x14ac:dyDescent="0.2"/>
  <cols>
    <col min="1" max="1" width="0.33203125" style="45" customWidth="1"/>
    <col min="2" max="3" width="8.33203125" style="49" customWidth="1"/>
    <col min="4" max="4" width="10.6640625" style="78" customWidth="1"/>
    <col min="5" max="8" width="10.6640625" style="49" customWidth="1"/>
    <col min="9" max="10" width="10.6640625" style="79" customWidth="1"/>
    <col min="11" max="16384" width="9" style="49"/>
  </cols>
  <sheetData>
    <row r="1" spans="1:10" ht="60.75" customHeight="1" x14ac:dyDescent="0.2">
      <c r="B1" s="341"/>
      <c r="C1" s="341"/>
      <c r="D1" s="341"/>
      <c r="E1" s="341"/>
      <c r="F1" s="341"/>
      <c r="G1" s="341"/>
      <c r="H1" s="341"/>
      <c r="I1" s="341"/>
    </row>
    <row r="2" spans="1:10" ht="19.350000000000001" customHeight="1" x14ac:dyDescent="0.2">
      <c r="B2" s="80" t="s">
        <v>223</v>
      </c>
      <c r="C2" s="46"/>
      <c r="D2" s="46"/>
      <c r="E2" s="46"/>
      <c r="F2" s="46"/>
      <c r="G2" s="46"/>
      <c r="H2" s="46"/>
      <c r="I2" s="47"/>
      <c r="J2" s="47" t="s">
        <v>124</v>
      </c>
    </row>
    <row r="3" spans="1:10" ht="6" customHeight="1" x14ac:dyDescent="0.25">
      <c r="B3" s="81"/>
      <c r="C3" s="46"/>
      <c r="D3" s="46"/>
      <c r="E3" s="46"/>
      <c r="F3" s="46"/>
      <c r="G3" s="46"/>
      <c r="H3" s="46"/>
      <c r="I3" s="47"/>
      <c r="J3" s="47"/>
    </row>
    <row r="4" spans="1:10" ht="20.399999999999999" customHeight="1" x14ac:dyDescent="0.2">
      <c r="B4" s="52"/>
      <c r="C4" s="53"/>
      <c r="D4" s="54" t="s">
        <v>255</v>
      </c>
      <c r="E4" s="55" t="s">
        <v>256</v>
      </c>
      <c r="F4" s="56" t="s">
        <v>257</v>
      </c>
      <c r="G4" s="55" t="s">
        <v>258</v>
      </c>
      <c r="H4" s="55" t="s">
        <v>259</v>
      </c>
      <c r="I4" s="56" t="s">
        <v>260</v>
      </c>
      <c r="J4" s="57" t="s">
        <v>261</v>
      </c>
    </row>
    <row r="5" spans="1:10" ht="20.399999999999999" customHeight="1" x14ac:dyDescent="0.2">
      <c r="A5" s="45">
        <v>1</v>
      </c>
      <c r="B5" s="337" t="s">
        <v>71</v>
      </c>
      <c r="C5" s="58" t="s">
        <v>69</v>
      </c>
      <c r="D5" s="82">
        <v>157205</v>
      </c>
      <c r="E5" s="83">
        <v>156828</v>
      </c>
      <c r="F5" s="84">
        <v>154808</v>
      </c>
      <c r="G5" s="60">
        <v>146116</v>
      </c>
      <c r="H5" s="60">
        <v>135171</v>
      </c>
      <c r="I5" s="84">
        <v>116028</v>
      </c>
      <c r="J5" s="61">
        <v>114277</v>
      </c>
    </row>
    <row r="6" spans="1:10" ht="20.399999999999999" customHeight="1" x14ac:dyDescent="0.2">
      <c r="A6" s="45">
        <v>2</v>
      </c>
      <c r="B6" s="338"/>
      <c r="C6" s="62" t="s">
        <v>70</v>
      </c>
      <c r="D6" s="85">
        <v>812402</v>
      </c>
      <c r="E6" s="64">
        <v>643801</v>
      </c>
      <c r="F6" s="68">
        <v>705898</v>
      </c>
      <c r="G6" s="64">
        <v>698534</v>
      </c>
      <c r="H6" s="64">
        <v>1031278</v>
      </c>
      <c r="I6" s="68">
        <v>621625</v>
      </c>
      <c r="J6" s="66">
        <v>534941</v>
      </c>
    </row>
    <row r="7" spans="1:10" ht="20.399999999999999" customHeight="1" x14ac:dyDescent="0.2">
      <c r="A7" s="45">
        <v>3</v>
      </c>
      <c r="B7" s="338"/>
      <c r="C7" s="62" t="s">
        <v>71</v>
      </c>
      <c r="D7" s="67">
        <v>969607</v>
      </c>
      <c r="E7" s="64">
        <v>800629</v>
      </c>
      <c r="F7" s="68">
        <v>860706</v>
      </c>
      <c r="G7" s="64">
        <v>844650</v>
      </c>
      <c r="H7" s="64">
        <v>1166449</v>
      </c>
      <c r="I7" s="68">
        <v>737653</v>
      </c>
      <c r="J7" s="66">
        <v>649218</v>
      </c>
    </row>
    <row r="8" spans="1:10" ht="20.399999999999999" customHeight="1" x14ac:dyDescent="0.2">
      <c r="A8" s="45">
        <v>4</v>
      </c>
      <c r="B8" s="338" t="s">
        <v>140</v>
      </c>
      <c r="C8" s="62" t="s">
        <v>69</v>
      </c>
      <c r="D8" s="85">
        <v>18652</v>
      </c>
      <c r="E8" s="86">
        <v>8211</v>
      </c>
      <c r="F8" s="68">
        <v>12577</v>
      </c>
      <c r="G8" s="64">
        <v>15464</v>
      </c>
      <c r="H8" s="64">
        <v>13682</v>
      </c>
      <c r="I8" s="68">
        <v>12297</v>
      </c>
      <c r="J8" s="66">
        <v>12457</v>
      </c>
    </row>
    <row r="9" spans="1:10" ht="20.399999999999999" customHeight="1" x14ac:dyDescent="0.2">
      <c r="A9" s="45">
        <v>5</v>
      </c>
      <c r="B9" s="338"/>
      <c r="C9" s="62" t="s">
        <v>70</v>
      </c>
      <c r="D9" s="85">
        <v>23404</v>
      </c>
      <c r="E9" s="64">
        <v>17229</v>
      </c>
      <c r="F9" s="68">
        <v>14130</v>
      </c>
      <c r="G9" s="64">
        <v>27049</v>
      </c>
      <c r="H9" s="64">
        <v>30021</v>
      </c>
      <c r="I9" s="68">
        <v>29036</v>
      </c>
      <c r="J9" s="66">
        <v>29330</v>
      </c>
    </row>
    <row r="10" spans="1:10" ht="20.399999999999999" customHeight="1" x14ac:dyDescent="0.2">
      <c r="A10" s="45">
        <v>6</v>
      </c>
      <c r="B10" s="338"/>
      <c r="C10" s="62" t="s">
        <v>71</v>
      </c>
      <c r="D10" s="67">
        <v>42056</v>
      </c>
      <c r="E10" s="64">
        <v>25440</v>
      </c>
      <c r="F10" s="68">
        <v>26707</v>
      </c>
      <c r="G10" s="64">
        <v>42513</v>
      </c>
      <c r="H10" s="64">
        <v>43703</v>
      </c>
      <c r="I10" s="68">
        <v>41333</v>
      </c>
      <c r="J10" s="66">
        <v>41787</v>
      </c>
    </row>
    <row r="11" spans="1:10" ht="20.399999999999999" customHeight="1" x14ac:dyDescent="0.2">
      <c r="A11" s="45">
        <v>7</v>
      </c>
      <c r="B11" s="338" t="s">
        <v>141</v>
      </c>
      <c r="C11" s="62" t="s">
        <v>69</v>
      </c>
      <c r="D11" s="87">
        <v>1050</v>
      </c>
      <c r="E11" s="64">
        <v>9768</v>
      </c>
      <c r="F11" s="68">
        <v>3679</v>
      </c>
      <c r="G11" s="64">
        <v>6186</v>
      </c>
      <c r="H11" s="64">
        <v>4442</v>
      </c>
      <c r="I11" s="68">
        <v>2246</v>
      </c>
      <c r="J11" s="66">
        <v>2681</v>
      </c>
    </row>
    <row r="12" spans="1:10" ht="20.399999999999999" customHeight="1" x14ac:dyDescent="0.2">
      <c r="A12" s="45">
        <v>8</v>
      </c>
      <c r="B12" s="338"/>
      <c r="C12" s="62" t="s">
        <v>70</v>
      </c>
      <c r="D12" s="85">
        <v>4250</v>
      </c>
      <c r="E12" s="64">
        <v>8772</v>
      </c>
      <c r="F12" s="68">
        <v>7824</v>
      </c>
      <c r="G12" s="64">
        <v>9282</v>
      </c>
      <c r="H12" s="64">
        <v>11377</v>
      </c>
      <c r="I12" s="68">
        <v>4315</v>
      </c>
      <c r="J12" s="66">
        <v>9448</v>
      </c>
    </row>
    <row r="13" spans="1:10" ht="20.399999999999999" customHeight="1" x14ac:dyDescent="0.2">
      <c r="A13" s="45">
        <v>9</v>
      </c>
      <c r="B13" s="338"/>
      <c r="C13" s="62" t="s">
        <v>71</v>
      </c>
      <c r="D13" s="85">
        <v>5300</v>
      </c>
      <c r="E13" s="64">
        <v>18540</v>
      </c>
      <c r="F13" s="68">
        <v>11503</v>
      </c>
      <c r="G13" s="64">
        <v>15468</v>
      </c>
      <c r="H13" s="64">
        <v>15819</v>
      </c>
      <c r="I13" s="68">
        <v>6561</v>
      </c>
      <c r="J13" s="66">
        <v>12129</v>
      </c>
    </row>
    <row r="14" spans="1:10" ht="20.399999999999999" customHeight="1" x14ac:dyDescent="0.2">
      <c r="A14" s="45">
        <v>10</v>
      </c>
      <c r="B14" s="338" t="s">
        <v>142</v>
      </c>
      <c r="C14" s="62" t="s">
        <v>69</v>
      </c>
      <c r="D14" s="67">
        <v>3204</v>
      </c>
      <c r="E14" s="64">
        <v>6516</v>
      </c>
      <c r="F14" s="68">
        <v>2413</v>
      </c>
      <c r="G14" s="64">
        <v>3865</v>
      </c>
      <c r="H14" s="64">
        <v>1474</v>
      </c>
      <c r="I14" s="68">
        <v>332</v>
      </c>
      <c r="J14" s="66">
        <v>342</v>
      </c>
    </row>
    <row r="15" spans="1:10" ht="20.399999999999999" customHeight="1" x14ac:dyDescent="0.2">
      <c r="A15" s="45">
        <v>11</v>
      </c>
      <c r="B15" s="338"/>
      <c r="C15" s="62" t="s">
        <v>70</v>
      </c>
      <c r="D15" s="85">
        <v>469846</v>
      </c>
      <c r="E15" s="64">
        <v>299464</v>
      </c>
      <c r="F15" s="68">
        <v>328503</v>
      </c>
      <c r="G15" s="64">
        <v>337452</v>
      </c>
      <c r="H15" s="64">
        <v>702661</v>
      </c>
      <c r="I15" s="68">
        <v>333963</v>
      </c>
      <c r="J15" s="66">
        <v>247242</v>
      </c>
    </row>
    <row r="16" spans="1:10" ht="20.399999999999999" customHeight="1" x14ac:dyDescent="0.2">
      <c r="A16" s="45">
        <v>12</v>
      </c>
      <c r="B16" s="338"/>
      <c r="C16" s="62" t="s">
        <v>71</v>
      </c>
      <c r="D16" s="85">
        <v>473050</v>
      </c>
      <c r="E16" s="86">
        <v>305980</v>
      </c>
      <c r="F16" s="68">
        <v>330916</v>
      </c>
      <c r="G16" s="64">
        <v>341317</v>
      </c>
      <c r="H16" s="64">
        <v>704135</v>
      </c>
      <c r="I16" s="68">
        <v>334295</v>
      </c>
      <c r="J16" s="66">
        <v>247584</v>
      </c>
    </row>
    <row r="17" spans="1:10" ht="20.399999999999999" customHeight="1" x14ac:dyDescent="0.2">
      <c r="A17" s="45">
        <v>13</v>
      </c>
      <c r="B17" s="338" t="s">
        <v>143</v>
      </c>
      <c r="C17" s="62" t="s">
        <v>69</v>
      </c>
      <c r="D17" s="85">
        <v>18594</v>
      </c>
      <c r="E17" s="88">
        <v>22837</v>
      </c>
      <c r="F17" s="68">
        <v>25007</v>
      </c>
      <c r="G17" s="64">
        <v>25918</v>
      </c>
      <c r="H17" s="64">
        <v>23601</v>
      </c>
      <c r="I17" s="68">
        <v>26155</v>
      </c>
      <c r="J17" s="66">
        <v>21388</v>
      </c>
    </row>
    <row r="18" spans="1:10" ht="20.399999999999999" customHeight="1" x14ac:dyDescent="0.2">
      <c r="A18" s="45">
        <v>14</v>
      </c>
      <c r="B18" s="338"/>
      <c r="C18" s="62" t="s">
        <v>70</v>
      </c>
      <c r="D18" s="67">
        <v>71377</v>
      </c>
      <c r="E18" s="64">
        <v>71181</v>
      </c>
      <c r="F18" s="68">
        <v>72527</v>
      </c>
      <c r="G18" s="64">
        <v>105132</v>
      </c>
      <c r="H18" s="64">
        <v>55569</v>
      </c>
      <c r="I18" s="68">
        <v>60833</v>
      </c>
      <c r="J18" s="66">
        <v>52332</v>
      </c>
    </row>
    <row r="19" spans="1:10" ht="20.399999999999999" customHeight="1" x14ac:dyDescent="0.2">
      <c r="A19" s="45">
        <v>15</v>
      </c>
      <c r="B19" s="338"/>
      <c r="C19" s="62" t="s">
        <v>71</v>
      </c>
      <c r="D19" s="87">
        <v>89971</v>
      </c>
      <c r="E19" s="64">
        <v>94018</v>
      </c>
      <c r="F19" s="68">
        <v>97534</v>
      </c>
      <c r="G19" s="64">
        <v>131050</v>
      </c>
      <c r="H19" s="64">
        <v>79170</v>
      </c>
      <c r="I19" s="68">
        <v>86988</v>
      </c>
      <c r="J19" s="66">
        <v>73720</v>
      </c>
    </row>
    <row r="20" spans="1:10" ht="20.399999999999999" customHeight="1" x14ac:dyDescent="0.2">
      <c r="A20" s="45">
        <v>16</v>
      </c>
      <c r="B20" s="338" t="s">
        <v>221</v>
      </c>
      <c r="C20" s="62" t="s">
        <v>69</v>
      </c>
      <c r="D20" s="87">
        <v>38480</v>
      </c>
      <c r="E20" s="64">
        <v>38626</v>
      </c>
      <c r="F20" s="68">
        <v>2085</v>
      </c>
      <c r="G20" s="64">
        <v>13809</v>
      </c>
      <c r="H20" s="64">
        <v>9494</v>
      </c>
      <c r="I20" s="68">
        <v>1376</v>
      </c>
      <c r="J20" s="66">
        <v>2394</v>
      </c>
    </row>
    <row r="21" spans="1:10" ht="20.399999999999999" customHeight="1" x14ac:dyDescent="0.2">
      <c r="A21" s="45">
        <v>17</v>
      </c>
      <c r="B21" s="338"/>
      <c r="C21" s="62" t="s">
        <v>70</v>
      </c>
      <c r="D21" s="85">
        <v>144990</v>
      </c>
      <c r="E21" s="64">
        <v>139405</v>
      </c>
      <c r="F21" s="68">
        <v>142443</v>
      </c>
      <c r="G21" s="64">
        <v>127154</v>
      </c>
      <c r="H21" s="64">
        <v>129797</v>
      </c>
      <c r="I21" s="68">
        <v>103633</v>
      </c>
      <c r="J21" s="66">
        <v>102541</v>
      </c>
    </row>
    <row r="22" spans="1:10" ht="20.399999999999999" customHeight="1" x14ac:dyDescent="0.2">
      <c r="A22" s="45">
        <v>18</v>
      </c>
      <c r="B22" s="338"/>
      <c r="C22" s="62" t="s">
        <v>71</v>
      </c>
      <c r="D22" s="85">
        <v>183470</v>
      </c>
      <c r="E22" s="64">
        <v>178031</v>
      </c>
      <c r="F22" s="68">
        <v>144528</v>
      </c>
      <c r="G22" s="64">
        <v>140963</v>
      </c>
      <c r="H22" s="64">
        <v>139291</v>
      </c>
      <c r="I22" s="65">
        <v>105009</v>
      </c>
      <c r="J22" s="66">
        <v>104935</v>
      </c>
    </row>
    <row r="23" spans="1:10" ht="20.399999999999999" customHeight="1" x14ac:dyDescent="0.2">
      <c r="A23" s="45">
        <v>19</v>
      </c>
      <c r="B23" s="338" t="s">
        <v>144</v>
      </c>
      <c r="C23" s="62" t="s">
        <v>69</v>
      </c>
      <c r="D23" s="85">
        <v>2799</v>
      </c>
      <c r="E23" s="64">
        <v>1411</v>
      </c>
      <c r="F23" s="68">
        <v>1559</v>
      </c>
      <c r="G23" s="64">
        <v>1134</v>
      </c>
      <c r="H23" s="64">
        <v>812</v>
      </c>
      <c r="I23" s="68">
        <v>692</v>
      </c>
      <c r="J23" s="66">
        <v>563</v>
      </c>
    </row>
    <row r="24" spans="1:10" ht="20.399999999999999" customHeight="1" x14ac:dyDescent="0.2">
      <c r="A24" s="45">
        <v>20</v>
      </c>
      <c r="B24" s="338"/>
      <c r="C24" s="62" t="s">
        <v>70</v>
      </c>
      <c r="D24" s="85">
        <v>19267</v>
      </c>
      <c r="E24" s="64">
        <v>23461</v>
      </c>
      <c r="F24" s="68">
        <v>25368</v>
      </c>
      <c r="G24" s="64">
        <v>9894</v>
      </c>
      <c r="H24" s="64">
        <v>8829</v>
      </c>
      <c r="I24" s="68">
        <v>9618</v>
      </c>
      <c r="J24" s="66">
        <v>9654</v>
      </c>
    </row>
    <row r="25" spans="1:10" ht="20.399999999999999" customHeight="1" x14ac:dyDescent="0.2">
      <c r="A25" s="45">
        <v>21</v>
      </c>
      <c r="B25" s="338"/>
      <c r="C25" s="62" t="s">
        <v>71</v>
      </c>
      <c r="D25" s="67">
        <v>22066</v>
      </c>
      <c r="E25" s="64">
        <v>24872</v>
      </c>
      <c r="F25" s="68">
        <v>26927</v>
      </c>
      <c r="G25" s="64">
        <v>11028</v>
      </c>
      <c r="H25" s="64">
        <v>9641</v>
      </c>
      <c r="I25" s="68">
        <v>10310</v>
      </c>
      <c r="J25" s="66">
        <v>10217</v>
      </c>
    </row>
    <row r="26" spans="1:10" ht="20.399999999999999" customHeight="1" x14ac:dyDescent="0.2">
      <c r="A26" s="45">
        <v>22</v>
      </c>
      <c r="B26" s="338" t="s">
        <v>145</v>
      </c>
      <c r="C26" s="62" t="s">
        <v>69</v>
      </c>
      <c r="D26" s="85">
        <v>10491</v>
      </c>
      <c r="E26" s="86">
        <v>3242</v>
      </c>
      <c r="F26" s="68">
        <v>2902</v>
      </c>
      <c r="G26" s="64">
        <v>4643</v>
      </c>
      <c r="H26" s="64">
        <v>3631</v>
      </c>
      <c r="I26" s="68">
        <v>4192</v>
      </c>
      <c r="J26" s="66">
        <v>5340</v>
      </c>
    </row>
    <row r="27" spans="1:10" ht="20.399999999999999" customHeight="1" x14ac:dyDescent="0.2">
      <c r="A27" s="45">
        <v>23</v>
      </c>
      <c r="B27" s="338"/>
      <c r="C27" s="62" t="s">
        <v>70</v>
      </c>
      <c r="D27" s="85">
        <v>32532</v>
      </c>
      <c r="E27" s="64">
        <v>14789</v>
      </c>
      <c r="F27" s="68">
        <v>13969</v>
      </c>
      <c r="G27" s="64">
        <v>13602</v>
      </c>
      <c r="H27" s="64">
        <v>14950</v>
      </c>
      <c r="I27" s="68">
        <v>14133</v>
      </c>
      <c r="J27" s="66">
        <v>14777</v>
      </c>
    </row>
    <row r="28" spans="1:10" ht="20.399999999999999" customHeight="1" x14ac:dyDescent="0.2">
      <c r="A28" s="45">
        <v>24</v>
      </c>
      <c r="B28" s="338"/>
      <c r="C28" s="62" t="s">
        <v>71</v>
      </c>
      <c r="D28" s="85">
        <v>43023</v>
      </c>
      <c r="E28" s="64">
        <v>18031</v>
      </c>
      <c r="F28" s="68">
        <v>16871</v>
      </c>
      <c r="G28" s="64">
        <v>18245</v>
      </c>
      <c r="H28" s="64">
        <v>18581</v>
      </c>
      <c r="I28" s="68">
        <v>18325</v>
      </c>
      <c r="J28" s="66">
        <v>20117</v>
      </c>
    </row>
    <row r="29" spans="1:10" ht="20.399999999999999" customHeight="1" x14ac:dyDescent="0.2">
      <c r="A29" s="45">
        <v>25</v>
      </c>
      <c r="B29" s="338" t="s">
        <v>146</v>
      </c>
      <c r="C29" s="62" t="s">
        <v>69</v>
      </c>
      <c r="D29" s="67">
        <v>49458</v>
      </c>
      <c r="E29" s="64">
        <v>65489</v>
      </c>
      <c r="F29" s="68">
        <v>104101</v>
      </c>
      <c r="G29" s="64">
        <v>67120</v>
      </c>
      <c r="H29" s="64">
        <v>68243</v>
      </c>
      <c r="I29" s="68">
        <v>63104</v>
      </c>
      <c r="J29" s="66">
        <v>59394</v>
      </c>
    </row>
    <row r="30" spans="1:10" ht="20.399999999999999" customHeight="1" x14ac:dyDescent="0.2">
      <c r="A30" s="45">
        <v>26</v>
      </c>
      <c r="B30" s="338"/>
      <c r="C30" s="62" t="s">
        <v>70</v>
      </c>
      <c r="D30" s="87">
        <v>39266</v>
      </c>
      <c r="E30" s="86">
        <v>68401</v>
      </c>
      <c r="F30" s="68">
        <v>100490</v>
      </c>
      <c r="G30" s="64">
        <v>64260</v>
      </c>
      <c r="H30" s="64">
        <v>68099</v>
      </c>
      <c r="I30" s="68">
        <v>65169</v>
      </c>
      <c r="J30" s="66">
        <v>67499</v>
      </c>
    </row>
    <row r="31" spans="1:10" ht="20.399999999999999" customHeight="1" x14ac:dyDescent="0.2">
      <c r="A31" s="45">
        <v>27</v>
      </c>
      <c r="B31" s="338"/>
      <c r="C31" s="62" t="s">
        <v>71</v>
      </c>
      <c r="D31" s="87">
        <v>88724</v>
      </c>
      <c r="E31" s="88">
        <v>133890</v>
      </c>
      <c r="F31" s="68">
        <v>204591</v>
      </c>
      <c r="G31" s="64">
        <v>131380</v>
      </c>
      <c r="H31" s="64">
        <v>136342</v>
      </c>
      <c r="I31" s="68">
        <v>128273</v>
      </c>
      <c r="J31" s="66">
        <v>126893</v>
      </c>
    </row>
    <row r="32" spans="1:10" ht="20.399999999999999" customHeight="1" x14ac:dyDescent="0.2">
      <c r="A32" s="45">
        <v>28</v>
      </c>
      <c r="B32" s="338" t="s">
        <v>147</v>
      </c>
      <c r="C32" s="62" t="s">
        <v>69</v>
      </c>
      <c r="D32" s="85">
        <v>14477</v>
      </c>
      <c r="E32" s="64">
        <v>728</v>
      </c>
      <c r="F32" s="68">
        <v>485</v>
      </c>
      <c r="G32" s="64">
        <v>7977</v>
      </c>
      <c r="H32" s="64">
        <v>9792</v>
      </c>
      <c r="I32" s="68">
        <v>5634</v>
      </c>
      <c r="J32" s="66">
        <v>9718</v>
      </c>
    </row>
    <row r="33" spans="1:10" ht="20.399999999999999" customHeight="1" x14ac:dyDescent="0.2">
      <c r="A33" s="45">
        <v>29</v>
      </c>
      <c r="B33" s="338"/>
      <c r="C33" s="62" t="s">
        <v>70</v>
      </c>
      <c r="D33" s="85">
        <v>7470</v>
      </c>
      <c r="E33" s="86">
        <v>1099</v>
      </c>
      <c r="F33" s="68">
        <v>644</v>
      </c>
      <c r="G33" s="64">
        <v>4709</v>
      </c>
      <c r="H33" s="64">
        <v>9975</v>
      </c>
      <c r="I33" s="68">
        <v>925</v>
      </c>
      <c r="J33" s="66">
        <v>2118</v>
      </c>
    </row>
    <row r="34" spans="1:10" ht="20.399999999999999" customHeight="1" x14ac:dyDescent="0.2">
      <c r="A34" s="45">
        <v>30</v>
      </c>
      <c r="B34" s="340"/>
      <c r="C34" s="71" t="s">
        <v>71</v>
      </c>
      <c r="D34" s="89">
        <v>21947</v>
      </c>
      <c r="E34" s="73">
        <v>1827</v>
      </c>
      <c r="F34" s="90">
        <v>1129</v>
      </c>
      <c r="G34" s="73">
        <v>12686</v>
      </c>
      <c r="H34" s="73">
        <v>19767</v>
      </c>
      <c r="I34" s="90">
        <v>6559</v>
      </c>
      <c r="J34" s="74">
        <v>11836</v>
      </c>
    </row>
    <row r="35" spans="1:10" ht="15" customHeight="1" x14ac:dyDescent="0.15">
      <c r="B35" s="339"/>
      <c r="C35" s="339"/>
      <c r="D35" s="339"/>
      <c r="E35" s="339"/>
      <c r="F35" s="339"/>
      <c r="G35" s="339"/>
      <c r="H35" s="339"/>
      <c r="I35" s="339"/>
    </row>
    <row r="36" spans="1:10" ht="14.1" customHeight="1" x14ac:dyDescent="0.15">
      <c r="B36" s="339"/>
      <c r="C36" s="339"/>
      <c r="D36" s="339"/>
      <c r="E36" s="339"/>
      <c r="F36" s="339"/>
      <c r="G36" s="339"/>
      <c r="H36" s="339"/>
      <c r="I36" s="339"/>
    </row>
    <row r="37" spans="1:10" ht="14.1" customHeight="1" x14ac:dyDescent="0.15">
      <c r="B37" s="339"/>
      <c r="C37" s="339"/>
      <c r="D37" s="339"/>
      <c r="E37" s="339"/>
      <c r="F37" s="339"/>
      <c r="G37" s="339"/>
      <c r="H37" s="339"/>
      <c r="I37" s="339"/>
    </row>
    <row r="38" spans="1:10" ht="10.5" customHeight="1" x14ac:dyDescent="0.2"/>
    <row r="39" spans="1:10" ht="10.5" customHeight="1" x14ac:dyDescent="0.2"/>
    <row r="40" spans="1:10" ht="10.5" customHeight="1" x14ac:dyDescent="0.2"/>
  </sheetData>
  <mergeCells count="14">
    <mergeCell ref="B17:B19"/>
    <mergeCell ref="B36:I36"/>
    <mergeCell ref="B37:I37"/>
    <mergeCell ref="B20:B22"/>
    <mergeCell ref="B23:B25"/>
    <mergeCell ref="B26:B28"/>
    <mergeCell ref="B29:B31"/>
    <mergeCell ref="B32:B34"/>
    <mergeCell ref="B35:I35"/>
    <mergeCell ref="B1:I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59055118110236227" header="0.55118110236220474" footer="0.19685039370078741"/>
  <pageSetup paperSize="9" firstPageNumber="397" orientation="portrait" useFirstPageNumber="1" horizontalDpi="300" verticalDpi="300" r:id="rId1"/>
  <headerFooter scaleWithDoc="0" alignWithMargins="0">
    <oddFooter>&amp;C-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zoomScaleNormal="100" zoomScaleSheetLayoutView="100" workbookViewId="0"/>
  </sheetViews>
  <sheetFormatPr defaultColWidth="9" defaultRowHeight="19.350000000000001" customHeight="1" x14ac:dyDescent="0.2"/>
  <cols>
    <col min="1" max="1" width="0.33203125" style="45" customWidth="1"/>
    <col min="2" max="3" width="8.33203125" style="49" customWidth="1"/>
    <col min="4" max="4" width="10.77734375" style="78" customWidth="1"/>
    <col min="5" max="9" width="10.77734375" style="93" customWidth="1"/>
    <col min="10" max="10" width="10.77734375" style="114" customWidth="1"/>
    <col min="11" max="16384" width="9" style="49"/>
  </cols>
  <sheetData>
    <row r="1" spans="1:10" ht="60.75" customHeight="1" x14ac:dyDescent="0.2">
      <c r="B1" s="341"/>
      <c r="C1" s="341"/>
      <c r="D1" s="341"/>
      <c r="E1" s="341"/>
      <c r="F1" s="341"/>
      <c r="G1" s="341"/>
      <c r="H1" s="341"/>
      <c r="I1" s="80"/>
      <c r="J1" s="91"/>
    </row>
    <row r="2" spans="1:10" ht="19.350000000000001" customHeight="1" x14ac:dyDescent="0.2">
      <c r="B2" s="148" t="s">
        <v>224</v>
      </c>
      <c r="C2" s="92"/>
      <c r="D2" s="92"/>
      <c r="E2" s="92"/>
      <c r="F2" s="92"/>
      <c r="G2" s="92"/>
      <c r="I2" s="94"/>
      <c r="J2" s="47" t="s">
        <v>148</v>
      </c>
    </row>
    <row r="3" spans="1:10" ht="6" customHeight="1" x14ac:dyDescent="0.25">
      <c r="B3" s="95"/>
      <c r="C3" s="96"/>
      <c r="D3" s="96"/>
      <c r="E3" s="96"/>
      <c r="F3" s="96"/>
      <c r="G3" s="96"/>
      <c r="I3" s="94"/>
      <c r="J3" s="47"/>
    </row>
    <row r="4" spans="1:10" ht="20.399999999999999" customHeight="1" x14ac:dyDescent="0.2">
      <c r="B4" s="52"/>
      <c r="C4" s="53"/>
      <c r="D4" s="54" t="s">
        <v>255</v>
      </c>
      <c r="E4" s="55" t="s">
        <v>256</v>
      </c>
      <c r="F4" s="56" t="s">
        <v>257</v>
      </c>
      <c r="G4" s="55" t="s">
        <v>258</v>
      </c>
      <c r="H4" s="55" t="s">
        <v>259</v>
      </c>
      <c r="I4" s="56" t="s">
        <v>260</v>
      </c>
      <c r="J4" s="57" t="s">
        <v>261</v>
      </c>
    </row>
    <row r="5" spans="1:10" ht="20.399999999999999" customHeight="1" x14ac:dyDescent="0.2">
      <c r="A5" s="45">
        <v>1</v>
      </c>
      <c r="B5" s="337" t="s">
        <v>71</v>
      </c>
      <c r="C5" s="58" t="s">
        <v>69</v>
      </c>
      <c r="D5" s="97">
        <v>100</v>
      </c>
      <c r="E5" s="97">
        <v>100</v>
      </c>
      <c r="F5" s="97">
        <v>100</v>
      </c>
      <c r="G5" s="98">
        <v>100</v>
      </c>
      <c r="H5" s="99">
        <v>100</v>
      </c>
      <c r="I5" s="100">
        <v>100</v>
      </c>
      <c r="J5" s="101">
        <v>100</v>
      </c>
    </row>
    <row r="6" spans="1:10" ht="20.399999999999999" customHeight="1" x14ac:dyDescent="0.2">
      <c r="A6" s="45">
        <v>2</v>
      </c>
      <c r="B6" s="338"/>
      <c r="C6" s="62" t="s">
        <v>70</v>
      </c>
      <c r="D6" s="97">
        <v>100</v>
      </c>
      <c r="E6" s="102">
        <v>100</v>
      </c>
      <c r="F6" s="102">
        <v>100</v>
      </c>
      <c r="G6" s="98">
        <v>100</v>
      </c>
      <c r="H6" s="99">
        <v>100</v>
      </c>
      <c r="I6" s="100">
        <v>100</v>
      </c>
      <c r="J6" s="101">
        <v>100</v>
      </c>
    </row>
    <row r="7" spans="1:10" ht="20.399999999999999" customHeight="1" x14ac:dyDescent="0.2">
      <c r="A7" s="45">
        <v>3</v>
      </c>
      <c r="B7" s="338"/>
      <c r="C7" s="62" t="s">
        <v>71</v>
      </c>
      <c r="D7" s="102">
        <v>100</v>
      </c>
      <c r="E7" s="102">
        <v>100</v>
      </c>
      <c r="F7" s="102">
        <v>100</v>
      </c>
      <c r="G7" s="98">
        <v>100</v>
      </c>
      <c r="H7" s="99">
        <v>100</v>
      </c>
      <c r="I7" s="100">
        <v>100</v>
      </c>
      <c r="J7" s="101">
        <v>100</v>
      </c>
    </row>
    <row r="8" spans="1:10" ht="20.399999999999999" customHeight="1" x14ac:dyDescent="0.2">
      <c r="A8" s="45">
        <v>4</v>
      </c>
      <c r="B8" s="338" t="s">
        <v>140</v>
      </c>
      <c r="C8" s="62" t="s">
        <v>69</v>
      </c>
      <c r="D8" s="97">
        <v>11.86476257116504</v>
      </c>
      <c r="E8" s="97">
        <v>5.2356722013926085</v>
      </c>
      <c r="F8" s="97">
        <v>8.124257144333626</v>
      </c>
      <c r="G8" s="98">
        <v>10.583372115305648</v>
      </c>
      <c r="H8" s="99">
        <v>10.121993622892484</v>
      </c>
      <c r="I8" s="103">
        <v>10.598303857689523</v>
      </c>
      <c r="J8" s="104">
        <v>10.736201606508773</v>
      </c>
    </row>
    <row r="9" spans="1:10" ht="20.399999999999999" customHeight="1" x14ac:dyDescent="0.2">
      <c r="A9" s="45">
        <v>5</v>
      </c>
      <c r="B9" s="338"/>
      <c r="C9" s="62" t="s">
        <v>70</v>
      </c>
      <c r="D9" s="97">
        <v>2.8808397812905433</v>
      </c>
      <c r="E9" s="102">
        <v>2.6761375021163372</v>
      </c>
      <c r="F9" s="102">
        <v>2.0017056288585602</v>
      </c>
      <c r="G9" s="98">
        <v>3.8722524601522617</v>
      </c>
      <c r="H9" s="99">
        <v>2.9110482333570582</v>
      </c>
      <c r="I9" s="103">
        <v>4.670983309873316</v>
      </c>
      <c r="J9" s="104">
        <v>4.7182787050070383</v>
      </c>
    </row>
    <row r="10" spans="1:10" ht="20.399999999999999" customHeight="1" x14ac:dyDescent="0.2">
      <c r="A10" s="45">
        <v>6</v>
      </c>
      <c r="B10" s="338"/>
      <c r="C10" s="62" t="s">
        <v>71</v>
      </c>
      <c r="D10" s="102">
        <v>4.3374274319389192</v>
      </c>
      <c r="E10" s="102">
        <v>3.1775016892967902</v>
      </c>
      <c r="F10" s="102">
        <v>3.1029178372173538</v>
      </c>
      <c r="G10" s="105">
        <v>5.033209021488191</v>
      </c>
      <c r="H10" s="106">
        <v>3.7466704502297143</v>
      </c>
      <c r="I10" s="103">
        <v>5.6033121264334316</v>
      </c>
      <c r="J10" s="104">
        <v>5.6648586801653344</v>
      </c>
    </row>
    <row r="11" spans="1:10" ht="20.399999999999999" customHeight="1" x14ac:dyDescent="0.2">
      <c r="A11" s="45">
        <v>7</v>
      </c>
      <c r="B11" s="338" t="s">
        <v>141</v>
      </c>
      <c r="C11" s="62" t="s">
        <v>69</v>
      </c>
      <c r="D11" s="97">
        <v>0.66791768709646648</v>
      </c>
      <c r="E11" s="97">
        <v>6.2284796082332239</v>
      </c>
      <c r="F11" s="97">
        <v>2.376492170947238</v>
      </c>
      <c r="G11" s="98">
        <v>4.2336226012209472</v>
      </c>
      <c r="H11" s="99">
        <v>3.2862078404391473</v>
      </c>
      <c r="I11" s="103">
        <v>1.9357396490502294</v>
      </c>
      <c r="J11" s="104">
        <v>2.3106491536525668</v>
      </c>
    </row>
    <row r="12" spans="1:10" ht="20.399999999999999" customHeight="1" x14ac:dyDescent="0.2">
      <c r="A12" s="45">
        <v>8</v>
      </c>
      <c r="B12" s="338"/>
      <c r="C12" s="62" t="s">
        <v>70</v>
      </c>
      <c r="D12" s="97">
        <v>0.52314002181186159</v>
      </c>
      <c r="E12" s="102">
        <v>1.3625328323503691</v>
      </c>
      <c r="F12" s="102">
        <v>1.1083754310112792</v>
      </c>
      <c r="G12" s="105">
        <v>1.328782850942116</v>
      </c>
      <c r="H12" s="106">
        <v>1.1031942890277888</v>
      </c>
      <c r="I12" s="103">
        <v>0.69414840136738387</v>
      </c>
      <c r="J12" s="104">
        <v>1.5198873919163483</v>
      </c>
    </row>
    <row r="13" spans="1:10" ht="20.399999999999999" customHeight="1" x14ac:dyDescent="0.2">
      <c r="A13" s="45">
        <v>9</v>
      </c>
      <c r="B13" s="338"/>
      <c r="C13" s="62" t="s">
        <v>71</v>
      </c>
      <c r="D13" s="102">
        <v>0.54661321545739672</v>
      </c>
      <c r="E13" s="102">
        <v>2.3156792971526134</v>
      </c>
      <c r="F13" s="102">
        <v>1.336460998296747</v>
      </c>
      <c r="G13" s="105">
        <v>1.8312910673059846</v>
      </c>
      <c r="H13" s="106">
        <v>1.3561673077862813</v>
      </c>
      <c r="I13" s="103">
        <v>0.88944259699343731</v>
      </c>
      <c r="J13" s="104">
        <v>1.6442690533353761</v>
      </c>
    </row>
    <row r="14" spans="1:10" ht="20.399999999999999" customHeight="1" x14ac:dyDescent="0.2">
      <c r="A14" s="45">
        <v>10</v>
      </c>
      <c r="B14" s="338" t="s">
        <v>142</v>
      </c>
      <c r="C14" s="62" t="s">
        <v>69</v>
      </c>
      <c r="D14" s="97">
        <v>2.0381031137686461</v>
      </c>
      <c r="E14" s="97">
        <v>4.1548703037722863</v>
      </c>
      <c r="F14" s="97">
        <v>1.5587049764870031</v>
      </c>
      <c r="G14" s="98">
        <v>2.6451586410796901</v>
      </c>
      <c r="H14" s="99">
        <v>1.0904705891056514</v>
      </c>
      <c r="I14" s="103">
        <v>0.28613782879994487</v>
      </c>
      <c r="J14" s="104">
        <v>0.29475643810114799</v>
      </c>
    </row>
    <row r="15" spans="1:10" ht="20.399999999999999" customHeight="1" x14ac:dyDescent="0.2">
      <c r="A15" s="45">
        <v>11</v>
      </c>
      <c r="B15" s="338"/>
      <c r="C15" s="62" t="s">
        <v>70</v>
      </c>
      <c r="D15" s="97">
        <v>57.834175691344925</v>
      </c>
      <c r="E15" s="102">
        <v>46.514994540238362</v>
      </c>
      <c r="F15" s="102">
        <v>46.536893432195583</v>
      </c>
      <c r="G15" s="105">
        <v>48.30860058350774</v>
      </c>
      <c r="H15" s="106">
        <v>68.134974274637869</v>
      </c>
      <c r="I15" s="103">
        <v>53.724190629398748</v>
      </c>
      <c r="J15" s="104">
        <v>39.773496883169116</v>
      </c>
    </row>
    <row r="16" spans="1:10" ht="20.399999999999999" customHeight="1" x14ac:dyDescent="0.2">
      <c r="A16" s="45">
        <v>12</v>
      </c>
      <c r="B16" s="338"/>
      <c r="C16" s="62" t="s">
        <v>71</v>
      </c>
      <c r="D16" s="102">
        <v>48.787807843796507</v>
      </c>
      <c r="E16" s="102">
        <v>38.217451528735531</v>
      </c>
      <c r="F16" s="102">
        <v>38.447042311776613</v>
      </c>
      <c r="G16" s="105">
        <v>40.409281951104006</v>
      </c>
      <c r="H16" s="106">
        <v>60.36569108465094</v>
      </c>
      <c r="I16" s="103">
        <v>45.318733876226361</v>
      </c>
      <c r="J16" s="104">
        <v>33.563748808721719</v>
      </c>
    </row>
    <row r="17" spans="1:10" ht="20.399999999999999" customHeight="1" x14ac:dyDescent="0.2">
      <c r="A17" s="45">
        <v>13</v>
      </c>
      <c r="B17" s="338" t="s">
        <v>143</v>
      </c>
      <c r="C17" s="62" t="s">
        <v>69</v>
      </c>
      <c r="D17" s="97">
        <v>11.827868070353995</v>
      </c>
      <c r="E17" s="102">
        <v>14.561812941566558</v>
      </c>
      <c r="F17" s="102">
        <v>16.153557955661206</v>
      </c>
      <c r="G17" s="105">
        <v>17.737961619535163</v>
      </c>
      <c r="H17" s="106">
        <v>17.460106087844284</v>
      </c>
      <c r="I17" s="103">
        <v>22.541972627296861</v>
      </c>
      <c r="J17" s="104">
        <v>18.433481573413314</v>
      </c>
    </row>
    <row r="18" spans="1:10" ht="20.399999999999999" customHeight="1" x14ac:dyDescent="0.2">
      <c r="A18" s="45">
        <v>14</v>
      </c>
      <c r="B18" s="338"/>
      <c r="C18" s="62" t="s">
        <v>70</v>
      </c>
      <c r="D18" s="97">
        <v>8.7859212557329993</v>
      </c>
      <c r="E18" s="102">
        <v>11.056366796572233</v>
      </c>
      <c r="F18" s="102">
        <v>10.2744305834554</v>
      </c>
      <c r="G18" s="105">
        <v>15.050376932260992</v>
      </c>
      <c r="H18" s="106">
        <v>5.3883627886951917</v>
      </c>
      <c r="I18" s="103">
        <v>9.7861250754071989</v>
      </c>
      <c r="J18" s="104">
        <v>8.4185803338025327</v>
      </c>
    </row>
    <row r="19" spans="1:10" ht="20.399999999999999" customHeight="1" x14ac:dyDescent="0.2">
      <c r="A19" s="45">
        <v>15</v>
      </c>
      <c r="B19" s="338"/>
      <c r="C19" s="62" t="s">
        <v>71</v>
      </c>
      <c r="D19" s="102">
        <v>9.2791203033806475</v>
      </c>
      <c r="E19" s="102">
        <v>11.743017052842204</v>
      </c>
      <c r="F19" s="102">
        <v>11.331860124130655</v>
      </c>
      <c r="G19" s="105">
        <v>15.515302196175931</v>
      </c>
      <c r="H19" s="106">
        <v>6.787266309971546</v>
      </c>
      <c r="I19" s="103">
        <v>11.79253659918688</v>
      </c>
      <c r="J19" s="104">
        <v>9.9938589011364414</v>
      </c>
    </row>
    <row r="20" spans="1:10" ht="20.399999999999999" customHeight="1" x14ac:dyDescent="0.2">
      <c r="A20" s="45">
        <v>16</v>
      </c>
      <c r="B20" s="338" t="s">
        <v>149</v>
      </c>
      <c r="C20" s="62" t="s">
        <v>69</v>
      </c>
      <c r="D20" s="99">
        <v>24.477592951878123</v>
      </c>
      <c r="E20" s="97">
        <v>24.629530440992681</v>
      </c>
      <c r="F20" s="97">
        <v>1.3468296212082063</v>
      </c>
      <c r="G20" s="98">
        <v>9.4507103944810975</v>
      </c>
      <c r="H20" s="99">
        <v>7.0236959111051931</v>
      </c>
      <c r="I20" s="103">
        <v>1.1859206398455546</v>
      </c>
      <c r="J20" s="104">
        <v>2.0632950667080361</v>
      </c>
    </row>
    <row r="21" spans="1:10" ht="20.399999999999999" customHeight="1" x14ac:dyDescent="0.2">
      <c r="A21" s="45">
        <v>17</v>
      </c>
      <c r="B21" s="338"/>
      <c r="C21" s="62" t="s">
        <v>70</v>
      </c>
      <c r="D21" s="97">
        <v>17.847075708823958</v>
      </c>
      <c r="E21" s="102">
        <v>21.653430174852168</v>
      </c>
      <c r="F21" s="102">
        <v>18.7</v>
      </c>
      <c r="G21" s="105">
        <v>18.202979382535425</v>
      </c>
      <c r="H21" s="107">
        <v>12.586034027682159</v>
      </c>
      <c r="I21" s="103">
        <v>16.671305047255178</v>
      </c>
      <c r="J21" s="104">
        <v>16.495636436758495</v>
      </c>
    </row>
    <row r="22" spans="1:10" ht="20.399999999999999" customHeight="1" x14ac:dyDescent="0.2">
      <c r="A22" s="45">
        <v>18</v>
      </c>
      <c r="B22" s="338"/>
      <c r="C22" s="62" t="s">
        <v>71</v>
      </c>
      <c r="D22" s="102">
        <v>18.922099366031805</v>
      </c>
      <c r="E22" s="102">
        <v>22.23639163707535</v>
      </c>
      <c r="F22" s="102">
        <v>16.79179650194143</v>
      </c>
      <c r="G22" s="105">
        <v>16.688924406558929</v>
      </c>
      <c r="H22" s="106">
        <v>11.941456506028125</v>
      </c>
      <c r="I22" s="103">
        <v>14.235555200073746</v>
      </c>
      <c r="J22" s="104">
        <v>14.22552338294564</v>
      </c>
    </row>
    <row r="23" spans="1:10" ht="20.399999999999999" customHeight="1" x14ac:dyDescent="0.2">
      <c r="A23" s="45">
        <v>19</v>
      </c>
      <c r="B23" s="338" t="s">
        <v>144</v>
      </c>
      <c r="C23" s="62" t="s">
        <v>69</v>
      </c>
      <c r="D23" s="97">
        <v>1.7804777201742945</v>
      </c>
      <c r="E23" s="97">
        <v>0.89971178616063463</v>
      </c>
      <c r="F23" s="97">
        <v>1.0070538990233062</v>
      </c>
      <c r="G23" s="98">
        <v>0.77609570478250156</v>
      </c>
      <c r="H23" s="99">
        <v>0.60072056876105084</v>
      </c>
      <c r="I23" s="103">
        <v>0.59640776364325854</v>
      </c>
      <c r="J23" s="104">
        <v>0.48522770365773776</v>
      </c>
    </row>
    <row r="24" spans="1:10" ht="20.399999999999999" customHeight="1" x14ac:dyDescent="0.2">
      <c r="A24" s="45">
        <v>20</v>
      </c>
      <c r="B24" s="338"/>
      <c r="C24" s="62" t="s">
        <v>70</v>
      </c>
      <c r="D24" s="97">
        <v>2.3716091294703854</v>
      </c>
      <c r="E24" s="102">
        <v>3.644138483786139</v>
      </c>
      <c r="F24" s="102">
        <v>3.5937203391991477</v>
      </c>
      <c r="G24" s="105">
        <v>1.4163949070481896</v>
      </c>
      <c r="H24" s="106">
        <v>0.85612220953031093</v>
      </c>
      <c r="I24" s="103">
        <v>1.5472350693746231</v>
      </c>
      <c r="J24" s="104">
        <v>1.5530263422481401</v>
      </c>
    </row>
    <row r="25" spans="1:10" ht="20.399999999999999" customHeight="1" x14ac:dyDescent="0.2">
      <c r="A25" s="45">
        <v>21</v>
      </c>
      <c r="B25" s="338"/>
      <c r="C25" s="62" t="s">
        <v>71</v>
      </c>
      <c r="D25" s="102">
        <v>2.2757673985439464</v>
      </c>
      <c r="E25" s="102">
        <v>3.1065574691898497</v>
      </c>
      <c r="F25" s="102">
        <v>3.128478249251196</v>
      </c>
      <c r="G25" s="105">
        <v>1.3056295507014739</v>
      </c>
      <c r="H25" s="106">
        <v>0.82652563463983431</v>
      </c>
      <c r="I25" s="103">
        <v>1.3976761431187834</v>
      </c>
      <c r="J25" s="104">
        <v>1.3850685891604861</v>
      </c>
    </row>
    <row r="26" spans="1:10" ht="20.399999999999999" customHeight="1" x14ac:dyDescent="0.2">
      <c r="A26" s="45">
        <v>22</v>
      </c>
      <c r="B26" s="338" t="s">
        <v>145</v>
      </c>
      <c r="C26" s="62" t="s">
        <v>69</v>
      </c>
      <c r="D26" s="97">
        <v>6.6734518622181227</v>
      </c>
      <c r="E26" s="97">
        <v>2.0672328920855967</v>
      </c>
      <c r="F26" s="97">
        <v>1.8745801250581364</v>
      </c>
      <c r="G26" s="98">
        <v>3.1776123080292376</v>
      </c>
      <c r="H26" s="99">
        <v>2.6862270753342061</v>
      </c>
      <c r="I26" s="103">
        <v>3.6129210190643635</v>
      </c>
      <c r="J26" s="104">
        <v>4.6023373668424865</v>
      </c>
    </row>
    <row r="27" spans="1:10" ht="20.399999999999999" customHeight="1" x14ac:dyDescent="0.2">
      <c r="A27" s="45">
        <v>23</v>
      </c>
      <c r="B27" s="338"/>
      <c r="C27" s="62" t="s">
        <v>70</v>
      </c>
      <c r="D27" s="97">
        <v>4.004421456372584</v>
      </c>
      <c r="E27" s="102">
        <v>2.297138401462564</v>
      </c>
      <c r="F27" s="102">
        <v>1.9788978010987421</v>
      </c>
      <c r="G27" s="105">
        <v>1.9472208940438118</v>
      </c>
      <c r="H27" s="106">
        <v>1.4496576092964264</v>
      </c>
      <c r="I27" s="103">
        <v>2.2735572089282123</v>
      </c>
      <c r="J27" s="104">
        <v>2.3771566458877942</v>
      </c>
    </row>
    <row r="28" spans="1:10" ht="20.399999999999999" customHeight="1" x14ac:dyDescent="0.2">
      <c r="A28" s="45">
        <v>24</v>
      </c>
      <c r="B28" s="338"/>
      <c r="C28" s="62" t="s">
        <v>71</v>
      </c>
      <c r="D28" s="102">
        <v>4.4371585601176555</v>
      </c>
      <c r="E28" s="102">
        <v>2.2521042830074856</v>
      </c>
      <c r="F28" s="102">
        <v>1.9601350519224916</v>
      </c>
      <c r="G28" s="105">
        <v>2.1600662996507429</v>
      </c>
      <c r="H28" s="106">
        <v>1.5929543426244954</v>
      </c>
      <c r="I28" s="103">
        <v>2.4842303901699037</v>
      </c>
      <c r="J28" s="104">
        <v>2.7271630427857003</v>
      </c>
    </row>
    <row r="29" spans="1:10" ht="20.399999999999999" customHeight="1" x14ac:dyDescent="0.2">
      <c r="A29" s="45">
        <v>25</v>
      </c>
      <c r="B29" s="338" t="s">
        <v>146</v>
      </c>
      <c r="C29" s="62" t="s">
        <v>69</v>
      </c>
      <c r="D29" s="97">
        <v>31.460831398492417</v>
      </c>
      <c r="E29" s="97">
        <v>41.758487004871583</v>
      </c>
      <c r="F29" s="97">
        <v>67.24523280450623</v>
      </c>
      <c r="G29" s="98">
        <v>45.936105559966059</v>
      </c>
      <c r="H29" s="99">
        <v>50.486420903892103</v>
      </c>
      <c r="I29" s="103">
        <v>54.386872134312405</v>
      </c>
      <c r="J29" s="104">
        <v>51.189368083566031</v>
      </c>
    </row>
    <row r="30" spans="1:10" ht="20.399999999999999" customHeight="1" x14ac:dyDescent="0.2">
      <c r="A30" s="45">
        <v>26</v>
      </c>
      <c r="B30" s="338"/>
      <c r="C30" s="62" t="s">
        <v>70</v>
      </c>
      <c r="D30" s="97">
        <v>4.833321434462249</v>
      </c>
      <c r="E30" s="102">
        <v>10.62455634582736</v>
      </c>
      <c r="F30" s="102">
        <v>14.235767773814349</v>
      </c>
      <c r="G30" s="105">
        <v>9.1992658911377259</v>
      </c>
      <c r="H30" s="106">
        <v>6.6033601027075148</v>
      </c>
      <c r="I30" s="103">
        <v>10.483651719284135</v>
      </c>
      <c r="J30" s="104">
        <v>10.858475769153427</v>
      </c>
    </row>
    <row r="31" spans="1:10" ht="20.399999999999999" customHeight="1" x14ac:dyDescent="0.2">
      <c r="A31" s="45">
        <v>27</v>
      </c>
      <c r="B31" s="338"/>
      <c r="C31" s="62" t="s">
        <v>71</v>
      </c>
      <c r="D31" s="102">
        <v>9.1505114958947278</v>
      </c>
      <c r="E31" s="102">
        <v>16.723101461475913</v>
      </c>
      <c r="F31" s="102">
        <v>23.770137538253479</v>
      </c>
      <c r="G31" s="105">
        <v>15.554371633220862</v>
      </c>
      <c r="H31" s="106">
        <v>11.688637908729829</v>
      </c>
      <c r="I31" s="103">
        <v>17.389341600996673</v>
      </c>
      <c r="J31" s="104">
        <v>17.2022617680671</v>
      </c>
    </row>
    <row r="32" spans="1:10" ht="20.399999999999999" customHeight="1" x14ac:dyDescent="0.2">
      <c r="A32" s="45">
        <v>28</v>
      </c>
      <c r="B32" s="338" t="s">
        <v>147</v>
      </c>
      <c r="C32" s="62" t="s">
        <v>69</v>
      </c>
      <c r="D32" s="97">
        <v>9.2089946248528989</v>
      </c>
      <c r="E32" s="97">
        <v>0.46420282092483484</v>
      </c>
      <c r="F32" s="97">
        <v>0.31329130277505041</v>
      </c>
      <c r="G32" s="98">
        <v>5.4593610555996603</v>
      </c>
      <c r="H32" s="99">
        <v>7.2441574006258742</v>
      </c>
      <c r="I32" s="103">
        <v>4.8557244802978596</v>
      </c>
      <c r="J32" s="104">
        <v>8.3755645189092292</v>
      </c>
    </row>
    <row r="33" spans="1:10" ht="20.399999999999999" customHeight="1" x14ac:dyDescent="0.2">
      <c r="A33" s="45">
        <v>29</v>
      </c>
      <c r="B33" s="338"/>
      <c r="C33" s="62" t="s">
        <v>70</v>
      </c>
      <c r="D33" s="97">
        <v>0.91949552069049556</v>
      </c>
      <c r="E33" s="102">
        <v>0.17070492279446597</v>
      </c>
      <c r="F33" s="102">
        <v>9.1231311039271956E-2</v>
      </c>
      <c r="G33" s="105">
        <v>0.67412609837173276</v>
      </c>
      <c r="H33" s="106">
        <v>0.9672464650656758</v>
      </c>
      <c r="I33" s="103">
        <v>0.14880353911120048</v>
      </c>
      <c r="J33" s="104">
        <v>0.34071988739191633</v>
      </c>
    </row>
    <row r="34" spans="1:10" ht="20.399999999999999" customHeight="1" x14ac:dyDescent="0.2">
      <c r="A34" s="45">
        <v>30</v>
      </c>
      <c r="B34" s="340"/>
      <c r="C34" s="71" t="s">
        <v>71</v>
      </c>
      <c r="D34" s="108">
        <v>2.2634943848383933</v>
      </c>
      <c r="E34" s="108">
        <v>0.22819558122426242</v>
      </c>
      <c r="F34" s="108">
        <v>0.13117138721003455</v>
      </c>
      <c r="G34" s="109">
        <v>1.5019238737938791</v>
      </c>
      <c r="H34" s="110">
        <v>1.6946304553392391</v>
      </c>
      <c r="I34" s="111">
        <v>0.88917146680078574</v>
      </c>
      <c r="J34" s="112">
        <v>1.6045484801119225</v>
      </c>
    </row>
    <row r="35" spans="1:10" ht="14.25" customHeight="1" x14ac:dyDescent="0.15">
      <c r="B35" s="339"/>
      <c r="C35" s="339"/>
      <c r="D35" s="339"/>
      <c r="E35" s="339"/>
      <c r="F35" s="339"/>
      <c r="G35" s="339"/>
      <c r="H35" s="339"/>
      <c r="I35" s="75"/>
      <c r="J35" s="113"/>
    </row>
    <row r="36" spans="1:10" ht="14.25" customHeight="1" x14ac:dyDescent="0.15">
      <c r="B36" s="339"/>
      <c r="C36" s="339"/>
      <c r="D36" s="339"/>
      <c r="E36" s="339"/>
      <c r="F36" s="339"/>
      <c r="G36" s="339"/>
      <c r="H36" s="339"/>
      <c r="I36" s="75"/>
      <c r="J36" s="113"/>
    </row>
  </sheetData>
  <mergeCells count="13">
    <mergeCell ref="B17:B19"/>
    <mergeCell ref="B36:H36"/>
    <mergeCell ref="B20:B22"/>
    <mergeCell ref="B23:B25"/>
    <mergeCell ref="B26:B28"/>
    <mergeCell ref="B29:B31"/>
    <mergeCell ref="B32:B34"/>
    <mergeCell ref="B35:H35"/>
    <mergeCell ref="B1:H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39370078740157483" header="0.55118110236220474" footer="0.19685039370078741"/>
  <pageSetup paperSize="9" firstPageNumber="398" orientation="portrait" useFirstPageNumber="1" horizontalDpi="300" verticalDpi="300" r:id="rId1"/>
  <headerFooter scaleWithDoc="0" alignWithMargins="0">
    <oddFooter>&amp;C-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Normal="100" zoomScaleSheetLayoutView="115" workbookViewId="0"/>
  </sheetViews>
  <sheetFormatPr defaultColWidth="9" defaultRowHeight="19.350000000000001" customHeight="1" x14ac:dyDescent="0.2"/>
  <cols>
    <col min="1" max="1" width="0.33203125" style="45" customWidth="1"/>
    <col min="2" max="3" width="8.33203125" style="49" customWidth="1"/>
    <col min="4" max="4" width="10.6640625" style="49" customWidth="1"/>
    <col min="5" max="5" width="10.6640625" style="78" customWidth="1"/>
    <col min="6" max="10" width="10.6640625" style="49" customWidth="1"/>
    <col min="11" max="16384" width="9" style="49"/>
  </cols>
  <sheetData>
    <row r="1" spans="1:10" ht="60.75" customHeight="1" x14ac:dyDescent="0.2">
      <c r="B1" s="342"/>
      <c r="C1" s="342"/>
      <c r="D1" s="342"/>
      <c r="E1" s="342"/>
      <c r="F1" s="342"/>
      <c r="G1" s="342"/>
      <c r="H1" s="342"/>
      <c r="I1" s="342"/>
      <c r="J1" s="342"/>
    </row>
    <row r="2" spans="1:10" ht="19.350000000000001" customHeight="1" x14ac:dyDescent="0.2">
      <c r="B2" s="148" t="s">
        <v>150</v>
      </c>
      <c r="C2" s="92"/>
      <c r="D2" s="92"/>
      <c r="E2" s="92"/>
      <c r="F2" s="92"/>
      <c r="G2" s="92"/>
      <c r="H2" s="92"/>
      <c r="I2" s="92"/>
      <c r="J2" s="94" t="s">
        <v>151</v>
      </c>
    </row>
    <row r="3" spans="1:10" ht="6" customHeight="1" x14ac:dyDescent="0.25">
      <c r="B3" s="95"/>
      <c r="C3" s="96"/>
      <c r="D3" s="96"/>
      <c r="E3" s="96"/>
      <c r="F3" s="96"/>
      <c r="G3" s="96"/>
      <c r="H3" s="96"/>
      <c r="I3" s="96"/>
      <c r="J3" s="115"/>
    </row>
    <row r="4" spans="1:10" ht="19.350000000000001" customHeight="1" x14ac:dyDescent="0.2">
      <c r="B4" s="52"/>
      <c r="C4" s="53"/>
      <c r="D4" s="54" t="s">
        <v>255</v>
      </c>
      <c r="E4" s="55" t="s">
        <v>256</v>
      </c>
      <c r="F4" s="56" t="s">
        <v>257</v>
      </c>
      <c r="G4" s="55" t="s">
        <v>258</v>
      </c>
      <c r="H4" s="55" t="s">
        <v>259</v>
      </c>
      <c r="I4" s="56" t="s">
        <v>260</v>
      </c>
      <c r="J4" s="57" t="s">
        <v>261</v>
      </c>
    </row>
    <row r="5" spans="1:10" ht="19.350000000000001" customHeight="1" x14ac:dyDescent="0.2">
      <c r="A5" s="45">
        <v>1</v>
      </c>
      <c r="B5" s="337" t="s">
        <v>71</v>
      </c>
      <c r="C5" s="58" t="s">
        <v>152</v>
      </c>
      <c r="D5" s="59">
        <v>323050</v>
      </c>
      <c r="E5" s="116">
        <v>378484</v>
      </c>
      <c r="F5" s="117">
        <v>363309</v>
      </c>
      <c r="G5" s="118">
        <v>354011</v>
      </c>
      <c r="H5" s="118">
        <v>384369</v>
      </c>
      <c r="I5" s="119">
        <v>392632</v>
      </c>
      <c r="J5" s="205">
        <v>401371</v>
      </c>
    </row>
    <row r="6" spans="1:10" ht="19.350000000000001" customHeight="1" x14ac:dyDescent="0.2">
      <c r="A6" s="45">
        <v>2</v>
      </c>
      <c r="B6" s="338"/>
      <c r="C6" s="62" t="s">
        <v>153</v>
      </c>
      <c r="D6" s="63">
        <v>332337</v>
      </c>
      <c r="E6" s="67">
        <v>391793</v>
      </c>
      <c r="F6" s="120">
        <v>346489</v>
      </c>
      <c r="G6" s="120">
        <v>371391</v>
      </c>
      <c r="H6" s="88">
        <v>405594</v>
      </c>
      <c r="I6" s="121">
        <v>402104</v>
      </c>
      <c r="J6" s="122">
        <v>417659</v>
      </c>
    </row>
    <row r="7" spans="1:10" ht="19.350000000000001" customHeight="1" x14ac:dyDescent="0.2">
      <c r="A7" s="45">
        <v>3</v>
      </c>
      <c r="B7" s="338"/>
      <c r="C7" s="62" t="s">
        <v>71</v>
      </c>
      <c r="D7" s="63">
        <v>655387</v>
      </c>
      <c r="E7" s="87">
        <v>770277</v>
      </c>
      <c r="F7" s="123">
        <v>709798</v>
      </c>
      <c r="G7" s="123">
        <v>725402</v>
      </c>
      <c r="H7" s="64">
        <v>789963</v>
      </c>
      <c r="I7" s="68">
        <v>794736</v>
      </c>
      <c r="J7" s="66">
        <v>819030</v>
      </c>
    </row>
    <row r="8" spans="1:10" ht="19.350000000000001" customHeight="1" x14ac:dyDescent="0.2">
      <c r="A8" s="45">
        <v>4</v>
      </c>
      <c r="B8" s="338" t="s">
        <v>129</v>
      </c>
      <c r="C8" s="58" t="s">
        <v>152</v>
      </c>
      <c r="D8" s="63">
        <v>181897</v>
      </c>
      <c r="E8" s="87">
        <v>205963</v>
      </c>
      <c r="F8" s="123">
        <v>204157</v>
      </c>
      <c r="G8" s="64">
        <v>208611</v>
      </c>
      <c r="H8" s="64">
        <v>226025</v>
      </c>
      <c r="I8" s="68">
        <v>231078</v>
      </c>
      <c r="J8" s="66">
        <v>240446</v>
      </c>
    </row>
    <row r="9" spans="1:10" ht="19.350000000000001" customHeight="1" x14ac:dyDescent="0.2">
      <c r="A9" s="45">
        <v>5</v>
      </c>
      <c r="B9" s="338"/>
      <c r="C9" s="62" t="s">
        <v>153</v>
      </c>
      <c r="D9" s="63">
        <v>186893</v>
      </c>
      <c r="E9" s="87">
        <v>207136</v>
      </c>
      <c r="F9" s="124">
        <v>174765</v>
      </c>
      <c r="G9" s="86">
        <v>211471</v>
      </c>
      <c r="H9" s="86">
        <v>232506</v>
      </c>
      <c r="I9" s="125">
        <v>221722</v>
      </c>
      <c r="J9" s="126">
        <v>240384</v>
      </c>
    </row>
    <row r="10" spans="1:10" ht="19.350000000000001" customHeight="1" x14ac:dyDescent="0.2">
      <c r="A10" s="45">
        <v>6</v>
      </c>
      <c r="B10" s="338"/>
      <c r="C10" s="62" t="s">
        <v>71</v>
      </c>
      <c r="D10" s="63">
        <v>368790</v>
      </c>
      <c r="E10" s="87">
        <v>413099</v>
      </c>
      <c r="F10" s="120">
        <v>378922</v>
      </c>
      <c r="G10" s="88">
        <v>420082</v>
      </c>
      <c r="H10" s="88">
        <v>458531</v>
      </c>
      <c r="I10" s="121">
        <v>452800</v>
      </c>
      <c r="J10" s="122">
        <v>480830</v>
      </c>
    </row>
    <row r="11" spans="1:10" ht="19.350000000000001" customHeight="1" x14ac:dyDescent="0.2">
      <c r="A11" s="45">
        <v>7</v>
      </c>
      <c r="B11" s="338" t="s">
        <v>130</v>
      </c>
      <c r="C11" s="58" t="s">
        <v>152</v>
      </c>
      <c r="D11" s="63">
        <v>6361</v>
      </c>
      <c r="E11" s="87">
        <v>6899</v>
      </c>
      <c r="F11" s="120">
        <v>7526</v>
      </c>
      <c r="G11" s="88">
        <v>7672</v>
      </c>
      <c r="H11" s="88">
        <v>7041</v>
      </c>
      <c r="I11" s="121">
        <v>7634</v>
      </c>
      <c r="J11" s="122">
        <v>5084</v>
      </c>
    </row>
    <row r="12" spans="1:10" ht="19.350000000000001" customHeight="1" x14ac:dyDescent="0.2">
      <c r="A12" s="45">
        <v>8</v>
      </c>
      <c r="B12" s="338"/>
      <c r="C12" s="62" t="s">
        <v>153</v>
      </c>
      <c r="D12" s="63">
        <v>6565</v>
      </c>
      <c r="E12" s="85">
        <v>6978</v>
      </c>
      <c r="F12" s="123">
        <v>7455</v>
      </c>
      <c r="G12" s="64">
        <v>7718</v>
      </c>
      <c r="H12" s="64">
        <v>6926</v>
      </c>
      <c r="I12" s="68">
        <v>7389</v>
      </c>
      <c r="J12" s="66">
        <v>5683</v>
      </c>
    </row>
    <row r="13" spans="1:10" ht="19.350000000000001" customHeight="1" x14ac:dyDescent="0.2">
      <c r="A13" s="45">
        <v>9</v>
      </c>
      <c r="B13" s="338"/>
      <c r="C13" s="62" t="s">
        <v>71</v>
      </c>
      <c r="D13" s="63">
        <v>12926</v>
      </c>
      <c r="E13" s="67">
        <v>13877</v>
      </c>
      <c r="F13" s="124">
        <v>14981</v>
      </c>
      <c r="G13" s="86">
        <v>15390</v>
      </c>
      <c r="H13" s="86">
        <v>13967</v>
      </c>
      <c r="I13" s="125">
        <v>15023</v>
      </c>
      <c r="J13" s="126">
        <v>10767</v>
      </c>
    </row>
    <row r="14" spans="1:10" ht="19.350000000000001" customHeight="1" x14ac:dyDescent="0.2">
      <c r="A14" s="45">
        <v>10</v>
      </c>
      <c r="B14" s="338" t="s">
        <v>131</v>
      </c>
      <c r="C14" s="58" t="s">
        <v>152</v>
      </c>
      <c r="D14" s="63">
        <v>24508</v>
      </c>
      <c r="E14" s="87">
        <v>25811</v>
      </c>
      <c r="F14" s="120">
        <v>24477</v>
      </c>
      <c r="G14" s="88">
        <v>23364</v>
      </c>
      <c r="H14" s="88">
        <v>25917</v>
      </c>
      <c r="I14" s="121">
        <v>26601</v>
      </c>
      <c r="J14" s="122">
        <v>24113</v>
      </c>
    </row>
    <row r="15" spans="1:10" ht="19.350000000000001" customHeight="1" x14ac:dyDescent="0.2">
      <c r="A15" s="45">
        <v>11</v>
      </c>
      <c r="B15" s="338"/>
      <c r="C15" s="62" t="s">
        <v>153</v>
      </c>
      <c r="D15" s="63">
        <v>26590</v>
      </c>
      <c r="E15" s="87">
        <v>28491</v>
      </c>
      <c r="F15" s="120">
        <v>27152</v>
      </c>
      <c r="G15" s="88">
        <v>26266</v>
      </c>
      <c r="H15" s="88">
        <v>28877</v>
      </c>
      <c r="I15" s="121">
        <v>30280</v>
      </c>
      <c r="J15" s="122">
        <v>27638</v>
      </c>
    </row>
    <row r="16" spans="1:10" ht="19.350000000000001" customHeight="1" x14ac:dyDescent="0.2">
      <c r="A16" s="45">
        <v>12</v>
      </c>
      <c r="B16" s="338"/>
      <c r="C16" s="62" t="s">
        <v>71</v>
      </c>
      <c r="D16" s="63">
        <v>51098</v>
      </c>
      <c r="E16" s="87">
        <v>54302</v>
      </c>
      <c r="F16" s="120">
        <v>51629</v>
      </c>
      <c r="G16" s="88">
        <v>49630</v>
      </c>
      <c r="H16" s="64">
        <v>54794</v>
      </c>
      <c r="I16" s="121">
        <v>56881</v>
      </c>
      <c r="J16" s="122">
        <v>51751</v>
      </c>
    </row>
    <row r="17" spans="1:10" ht="19.350000000000001" customHeight="1" x14ac:dyDescent="0.2">
      <c r="A17" s="45">
        <v>13</v>
      </c>
      <c r="B17" s="338" t="s">
        <v>132</v>
      </c>
      <c r="C17" s="58" t="s">
        <v>152</v>
      </c>
      <c r="D17" s="70" t="s">
        <v>154</v>
      </c>
      <c r="E17" s="212" t="s">
        <v>154</v>
      </c>
      <c r="F17" s="213" t="s">
        <v>133</v>
      </c>
      <c r="G17" s="70" t="s">
        <v>133</v>
      </c>
      <c r="H17" s="70" t="s">
        <v>133</v>
      </c>
      <c r="I17" s="207">
        <v>0</v>
      </c>
      <c r="J17" s="69">
        <v>0</v>
      </c>
    </row>
    <row r="18" spans="1:10" ht="19.350000000000001" customHeight="1" x14ac:dyDescent="0.2">
      <c r="A18" s="45">
        <v>14</v>
      </c>
      <c r="B18" s="338"/>
      <c r="C18" s="62" t="s">
        <v>153</v>
      </c>
      <c r="D18" s="70" t="s">
        <v>154</v>
      </c>
      <c r="E18" s="212" t="s">
        <v>154</v>
      </c>
      <c r="F18" s="214" t="s">
        <v>133</v>
      </c>
      <c r="G18" s="215" t="s">
        <v>133</v>
      </c>
      <c r="H18" s="215" t="s">
        <v>133</v>
      </c>
      <c r="I18" s="208">
        <v>0</v>
      </c>
      <c r="J18" s="209">
        <v>0</v>
      </c>
    </row>
    <row r="19" spans="1:10" ht="19.350000000000001" customHeight="1" x14ac:dyDescent="0.2">
      <c r="A19" s="45">
        <v>15</v>
      </c>
      <c r="B19" s="338"/>
      <c r="C19" s="62" t="s">
        <v>71</v>
      </c>
      <c r="D19" s="70" t="s">
        <v>154</v>
      </c>
      <c r="E19" s="212" t="s">
        <v>154</v>
      </c>
      <c r="F19" s="216" t="s">
        <v>133</v>
      </c>
      <c r="G19" s="217" t="s">
        <v>133</v>
      </c>
      <c r="H19" s="217" t="s">
        <v>133</v>
      </c>
      <c r="I19" s="210">
        <v>0</v>
      </c>
      <c r="J19" s="211">
        <v>0</v>
      </c>
    </row>
    <row r="20" spans="1:10" ht="19.350000000000001" customHeight="1" x14ac:dyDescent="0.2">
      <c r="A20" s="45">
        <v>16</v>
      </c>
      <c r="B20" s="338" t="s">
        <v>134</v>
      </c>
      <c r="C20" s="58" t="s">
        <v>152</v>
      </c>
      <c r="D20" s="63">
        <v>20914</v>
      </c>
      <c r="E20" s="87">
        <v>18393</v>
      </c>
      <c r="F20" s="120">
        <v>19816</v>
      </c>
      <c r="G20" s="88">
        <v>15682</v>
      </c>
      <c r="H20" s="88">
        <v>23323</v>
      </c>
      <c r="I20" s="121">
        <v>22028</v>
      </c>
      <c r="J20" s="122">
        <v>18664</v>
      </c>
    </row>
    <row r="21" spans="1:10" ht="19.350000000000001" customHeight="1" x14ac:dyDescent="0.2">
      <c r="A21" s="45">
        <v>17</v>
      </c>
      <c r="B21" s="338"/>
      <c r="C21" s="62" t="s">
        <v>153</v>
      </c>
      <c r="D21" s="63">
        <v>22996</v>
      </c>
      <c r="E21" s="87">
        <v>18321</v>
      </c>
      <c r="F21" s="120">
        <v>21031</v>
      </c>
      <c r="G21" s="120">
        <v>16421</v>
      </c>
      <c r="H21" s="88">
        <v>23554</v>
      </c>
      <c r="I21" s="121">
        <v>23602</v>
      </c>
      <c r="J21" s="122">
        <v>17207</v>
      </c>
    </row>
    <row r="22" spans="1:10" ht="19.350000000000001" customHeight="1" x14ac:dyDescent="0.2">
      <c r="A22" s="45">
        <v>18</v>
      </c>
      <c r="B22" s="338"/>
      <c r="C22" s="62" t="s">
        <v>71</v>
      </c>
      <c r="D22" s="63">
        <v>43910</v>
      </c>
      <c r="E22" s="85">
        <v>36714</v>
      </c>
      <c r="F22" s="123">
        <v>40847</v>
      </c>
      <c r="G22" s="123">
        <v>32103</v>
      </c>
      <c r="H22" s="64">
        <v>46877</v>
      </c>
      <c r="I22" s="121">
        <v>45630</v>
      </c>
      <c r="J22" s="122">
        <v>35871</v>
      </c>
    </row>
    <row r="23" spans="1:10" ht="19.350000000000001" customHeight="1" x14ac:dyDescent="0.2">
      <c r="A23" s="45">
        <v>19</v>
      </c>
      <c r="B23" s="338" t="s">
        <v>135</v>
      </c>
      <c r="C23" s="58" t="s">
        <v>152</v>
      </c>
      <c r="D23" s="63">
        <v>14407</v>
      </c>
      <c r="E23" s="87">
        <v>15608</v>
      </c>
      <c r="F23" s="120">
        <v>12492</v>
      </c>
      <c r="G23" s="88">
        <v>9346</v>
      </c>
      <c r="H23" s="88">
        <v>9449</v>
      </c>
      <c r="I23" s="68">
        <v>9079</v>
      </c>
      <c r="J23" s="66">
        <v>12409</v>
      </c>
    </row>
    <row r="24" spans="1:10" ht="19.350000000000001" customHeight="1" x14ac:dyDescent="0.2">
      <c r="A24" s="45">
        <v>20</v>
      </c>
      <c r="B24" s="338"/>
      <c r="C24" s="62" t="s">
        <v>153</v>
      </c>
      <c r="D24" s="63">
        <v>16451</v>
      </c>
      <c r="E24" s="87">
        <v>17478</v>
      </c>
      <c r="F24" s="120">
        <v>15085</v>
      </c>
      <c r="G24" s="120">
        <v>11589</v>
      </c>
      <c r="H24" s="88">
        <v>11614</v>
      </c>
      <c r="I24" s="68">
        <v>11199</v>
      </c>
      <c r="J24" s="66">
        <v>15779</v>
      </c>
    </row>
    <row r="25" spans="1:10" ht="19.350000000000001" customHeight="1" x14ac:dyDescent="0.2">
      <c r="A25" s="45">
        <v>21</v>
      </c>
      <c r="B25" s="338"/>
      <c r="C25" s="62" t="s">
        <v>71</v>
      </c>
      <c r="D25" s="63">
        <v>30858</v>
      </c>
      <c r="E25" s="85">
        <v>33086</v>
      </c>
      <c r="F25" s="123">
        <v>27577</v>
      </c>
      <c r="G25" s="64">
        <v>20935</v>
      </c>
      <c r="H25" s="64">
        <v>21063</v>
      </c>
      <c r="I25" s="68">
        <v>20278</v>
      </c>
      <c r="J25" s="66">
        <v>28188</v>
      </c>
    </row>
    <row r="26" spans="1:10" ht="19.350000000000001" customHeight="1" x14ac:dyDescent="0.2">
      <c r="A26" s="45">
        <v>22</v>
      </c>
      <c r="B26" s="338" t="s">
        <v>136</v>
      </c>
      <c r="C26" s="58" t="s">
        <v>152</v>
      </c>
      <c r="D26" s="63">
        <v>7145</v>
      </c>
      <c r="E26" s="85">
        <v>12571</v>
      </c>
      <c r="F26" s="123">
        <v>6265</v>
      </c>
      <c r="G26" s="64">
        <v>7299</v>
      </c>
      <c r="H26" s="64">
        <v>7280</v>
      </c>
      <c r="I26" s="68">
        <v>7342</v>
      </c>
      <c r="J26" s="66">
        <v>6516</v>
      </c>
    </row>
    <row r="27" spans="1:10" ht="19.350000000000001" customHeight="1" x14ac:dyDescent="0.2">
      <c r="A27" s="45">
        <v>23</v>
      </c>
      <c r="B27" s="338"/>
      <c r="C27" s="62" t="s">
        <v>153</v>
      </c>
      <c r="D27" s="63">
        <v>6839</v>
      </c>
      <c r="E27" s="85">
        <v>14048</v>
      </c>
      <c r="F27" s="124">
        <v>7086</v>
      </c>
      <c r="G27" s="86">
        <v>7999</v>
      </c>
      <c r="H27" s="86">
        <v>8264</v>
      </c>
      <c r="I27" s="125">
        <v>8040</v>
      </c>
      <c r="J27" s="126">
        <v>7313</v>
      </c>
    </row>
    <row r="28" spans="1:10" ht="19.350000000000001" customHeight="1" x14ac:dyDescent="0.2">
      <c r="A28" s="45">
        <v>24</v>
      </c>
      <c r="B28" s="338"/>
      <c r="C28" s="62" t="s">
        <v>71</v>
      </c>
      <c r="D28" s="63">
        <v>13984</v>
      </c>
      <c r="E28" s="85">
        <v>26619</v>
      </c>
      <c r="F28" s="123">
        <v>13351</v>
      </c>
      <c r="G28" s="64">
        <v>15298</v>
      </c>
      <c r="H28" s="64">
        <v>15544</v>
      </c>
      <c r="I28" s="68">
        <v>15382</v>
      </c>
      <c r="J28" s="66">
        <v>13829</v>
      </c>
    </row>
    <row r="29" spans="1:10" ht="19.350000000000001" customHeight="1" x14ac:dyDescent="0.2">
      <c r="A29" s="45">
        <v>25</v>
      </c>
      <c r="B29" s="338" t="s">
        <v>137</v>
      </c>
      <c r="C29" s="58" t="s">
        <v>152</v>
      </c>
      <c r="D29" s="63">
        <v>9669</v>
      </c>
      <c r="E29" s="67">
        <v>8453</v>
      </c>
      <c r="F29" s="124">
        <v>8616</v>
      </c>
      <c r="G29" s="86">
        <v>10681</v>
      </c>
      <c r="H29" s="86">
        <v>13044</v>
      </c>
      <c r="I29" s="125">
        <v>12370</v>
      </c>
      <c r="J29" s="126">
        <v>12573</v>
      </c>
    </row>
    <row r="30" spans="1:10" ht="19.350000000000001" customHeight="1" x14ac:dyDescent="0.2">
      <c r="A30" s="45">
        <v>26</v>
      </c>
      <c r="B30" s="338"/>
      <c r="C30" s="62" t="s">
        <v>153</v>
      </c>
      <c r="D30" s="63">
        <v>15790</v>
      </c>
      <c r="E30" s="85">
        <v>14799</v>
      </c>
      <c r="F30" s="123">
        <v>15509</v>
      </c>
      <c r="G30" s="64">
        <v>18554</v>
      </c>
      <c r="H30" s="64">
        <v>21670</v>
      </c>
      <c r="I30" s="68">
        <v>22015</v>
      </c>
      <c r="J30" s="66">
        <v>22685</v>
      </c>
    </row>
    <row r="31" spans="1:10" ht="19.350000000000001" customHeight="1" x14ac:dyDescent="0.2">
      <c r="A31" s="45">
        <v>27</v>
      </c>
      <c r="B31" s="338"/>
      <c r="C31" s="62" t="s">
        <v>71</v>
      </c>
      <c r="D31" s="63">
        <v>25459</v>
      </c>
      <c r="E31" s="127">
        <v>23252</v>
      </c>
      <c r="F31" s="128">
        <v>24125</v>
      </c>
      <c r="G31" s="60">
        <v>29235</v>
      </c>
      <c r="H31" s="60">
        <v>34714</v>
      </c>
      <c r="I31" s="84">
        <v>34385</v>
      </c>
      <c r="J31" s="61">
        <v>35258</v>
      </c>
    </row>
    <row r="32" spans="1:10" ht="19.350000000000001" customHeight="1" x14ac:dyDescent="0.2">
      <c r="A32" s="45">
        <v>28</v>
      </c>
      <c r="B32" s="338" t="s">
        <v>138</v>
      </c>
      <c r="C32" s="58" t="s">
        <v>152</v>
      </c>
      <c r="D32" s="63">
        <v>583</v>
      </c>
      <c r="E32" s="67">
        <v>788</v>
      </c>
      <c r="F32" s="128">
        <v>878</v>
      </c>
      <c r="G32" s="60">
        <v>995</v>
      </c>
      <c r="H32" s="64">
        <v>1291</v>
      </c>
      <c r="I32" s="84">
        <v>1238</v>
      </c>
      <c r="J32" s="61">
        <v>1050</v>
      </c>
    </row>
    <row r="33" spans="1:10" ht="19.350000000000001" customHeight="1" x14ac:dyDescent="0.2">
      <c r="A33" s="45">
        <v>29</v>
      </c>
      <c r="B33" s="338"/>
      <c r="C33" s="62" t="s">
        <v>153</v>
      </c>
      <c r="D33" s="63">
        <v>555</v>
      </c>
      <c r="E33" s="85">
        <v>771</v>
      </c>
      <c r="F33" s="128">
        <v>871</v>
      </c>
      <c r="G33" s="60">
        <v>1035</v>
      </c>
      <c r="H33" s="60">
        <v>1326</v>
      </c>
      <c r="I33" s="84">
        <v>1214</v>
      </c>
      <c r="J33" s="61">
        <v>1005</v>
      </c>
    </row>
    <row r="34" spans="1:10" ht="19.350000000000001" customHeight="1" x14ac:dyDescent="0.2">
      <c r="A34" s="45">
        <v>30</v>
      </c>
      <c r="B34" s="338"/>
      <c r="C34" s="62" t="s">
        <v>71</v>
      </c>
      <c r="D34" s="63">
        <v>1138</v>
      </c>
      <c r="E34" s="85">
        <v>1559</v>
      </c>
      <c r="F34" s="128">
        <v>1749</v>
      </c>
      <c r="G34" s="60">
        <v>2030</v>
      </c>
      <c r="H34" s="60">
        <v>2617</v>
      </c>
      <c r="I34" s="84">
        <v>2452</v>
      </c>
      <c r="J34" s="61">
        <v>2055</v>
      </c>
    </row>
    <row r="35" spans="1:10" ht="19.350000000000001" customHeight="1" x14ac:dyDescent="0.2">
      <c r="A35" s="45">
        <v>31</v>
      </c>
      <c r="B35" s="338" t="s">
        <v>139</v>
      </c>
      <c r="C35" s="58" t="s">
        <v>152</v>
      </c>
      <c r="D35" s="63">
        <v>100725</v>
      </c>
      <c r="E35" s="85">
        <v>83998</v>
      </c>
      <c r="F35" s="124">
        <v>79082</v>
      </c>
      <c r="G35" s="86">
        <v>70361</v>
      </c>
      <c r="H35" s="86">
        <v>70999</v>
      </c>
      <c r="I35" s="125">
        <v>75262</v>
      </c>
      <c r="J35" s="126">
        <v>80516</v>
      </c>
    </row>
    <row r="36" spans="1:10" ht="19.350000000000001" customHeight="1" x14ac:dyDescent="0.2">
      <c r="A36" s="45">
        <v>32</v>
      </c>
      <c r="B36" s="338"/>
      <c r="C36" s="62" t="s">
        <v>153</v>
      </c>
      <c r="D36" s="63">
        <v>100746</v>
      </c>
      <c r="E36" s="85">
        <v>83771</v>
      </c>
      <c r="F36" s="123">
        <v>77535</v>
      </c>
      <c r="G36" s="64">
        <v>70338</v>
      </c>
      <c r="H36" s="64">
        <v>70857</v>
      </c>
      <c r="I36" s="68">
        <v>76643</v>
      </c>
      <c r="J36" s="66">
        <v>79965</v>
      </c>
    </row>
    <row r="37" spans="1:10" ht="19.350000000000001" customHeight="1" x14ac:dyDescent="0.2">
      <c r="A37" s="45">
        <v>33</v>
      </c>
      <c r="B37" s="340"/>
      <c r="C37" s="71" t="s">
        <v>71</v>
      </c>
      <c r="D37" s="72">
        <v>201471</v>
      </c>
      <c r="E37" s="129">
        <v>167769</v>
      </c>
      <c r="F37" s="130">
        <v>156617</v>
      </c>
      <c r="G37" s="73">
        <v>140699</v>
      </c>
      <c r="H37" s="73">
        <v>141856</v>
      </c>
      <c r="I37" s="90">
        <v>151905</v>
      </c>
      <c r="J37" s="74">
        <v>160481</v>
      </c>
    </row>
    <row r="38" spans="1:10" ht="16.5" customHeight="1" x14ac:dyDescent="0.15">
      <c r="B38" s="339"/>
      <c r="C38" s="339"/>
      <c r="D38" s="339"/>
      <c r="E38" s="339"/>
      <c r="F38" s="339"/>
      <c r="G38" s="339"/>
      <c r="H38" s="339"/>
      <c r="I38" s="339"/>
      <c r="J38" s="339"/>
    </row>
    <row r="39" spans="1:10" ht="15" customHeight="1" x14ac:dyDescent="0.15">
      <c r="B39" s="339"/>
      <c r="C39" s="339"/>
      <c r="D39" s="339"/>
      <c r="E39" s="339"/>
      <c r="F39" s="339"/>
      <c r="G39" s="339"/>
      <c r="H39" s="339"/>
      <c r="I39" s="339"/>
      <c r="J39" s="339"/>
    </row>
    <row r="40" spans="1:10" ht="15" customHeight="1" x14ac:dyDescent="0.15">
      <c r="B40" s="339"/>
      <c r="C40" s="339"/>
      <c r="D40" s="339"/>
      <c r="E40" s="339"/>
      <c r="F40" s="339"/>
      <c r="G40" s="339"/>
      <c r="H40" s="339"/>
      <c r="I40" s="339"/>
      <c r="J40" s="339"/>
    </row>
  </sheetData>
  <mergeCells count="15">
    <mergeCell ref="B17:B19"/>
    <mergeCell ref="B38:J38"/>
    <mergeCell ref="B39:J39"/>
    <mergeCell ref="B40:J40"/>
    <mergeCell ref="B20:B22"/>
    <mergeCell ref="B23:B25"/>
    <mergeCell ref="B26:B28"/>
    <mergeCell ref="B29:B31"/>
    <mergeCell ref="B32:B34"/>
    <mergeCell ref="B35:B37"/>
    <mergeCell ref="B1:J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39370078740157483" header="0.55118110236220474" footer="0.19685039370078741"/>
  <pageSetup paperSize="9" firstPageNumber="399" orientation="portrait" useFirstPageNumber="1" horizontalDpi="300" verticalDpi="300" r:id="rId1"/>
  <headerFooter scaleWithDoc="0" alignWithMargins="0">
    <oddFooter>&amp;C-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9"/>
  <sheetViews>
    <sheetView zoomScaleNormal="100" zoomScaleSheetLayoutView="100" workbookViewId="0">
      <selection sqref="A1:G1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75" customHeight="1" x14ac:dyDescent="0.2">
      <c r="A1" s="343" t="s">
        <v>109</v>
      </c>
      <c r="B1" s="343"/>
      <c r="C1" s="343"/>
      <c r="D1" s="343"/>
      <c r="E1" s="343"/>
      <c r="F1" s="343"/>
      <c r="G1" s="343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108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s="30" customFormat="1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48">
        <v>27704</v>
      </c>
      <c r="E11" s="248">
        <v>18397023</v>
      </c>
      <c r="F11" s="195"/>
      <c r="G11" s="13"/>
      <c r="H11" s="356" t="s">
        <v>10</v>
      </c>
      <c r="I11" s="249">
        <f>J11+L11</f>
        <v>819030</v>
      </c>
      <c r="J11" s="359">
        <v>401371</v>
      </c>
      <c r="K11" s="360"/>
      <c r="L11" s="250">
        <v>417659</v>
      </c>
      <c r="M11" s="30"/>
    </row>
    <row r="12" spans="1:13" ht="9.6" customHeight="1" x14ac:dyDescent="0.2">
      <c r="A12" s="354"/>
      <c r="B12" s="355"/>
      <c r="C12" s="19"/>
      <c r="D12" s="248">
        <v>25592</v>
      </c>
      <c r="E12" s="248">
        <v>18588369</v>
      </c>
      <c r="F12" s="195"/>
      <c r="G12" s="13"/>
      <c r="H12" s="357"/>
      <c r="I12" s="251">
        <f>J12+L12</f>
        <v>794736</v>
      </c>
      <c r="J12" s="361">
        <v>392632</v>
      </c>
      <c r="K12" s="362"/>
      <c r="L12" s="252">
        <v>402104</v>
      </c>
      <c r="M12" s="30"/>
    </row>
    <row r="13" spans="1:13" ht="9.6" customHeight="1" x14ac:dyDescent="0.2">
      <c r="A13" s="354"/>
      <c r="B13" s="355"/>
      <c r="C13" s="19"/>
      <c r="D13" s="248">
        <v>2112</v>
      </c>
      <c r="E13" s="248">
        <v>-191346</v>
      </c>
      <c r="F13" s="195"/>
      <c r="G13" s="13"/>
      <c r="H13" s="358"/>
      <c r="I13" s="253">
        <f>I11-I12</f>
        <v>24294</v>
      </c>
      <c r="J13" s="363">
        <f>J11-J12</f>
        <v>8739</v>
      </c>
      <c r="K13" s="364"/>
      <c r="L13" s="254">
        <f>L11-L12</f>
        <v>15555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48">
        <v>2857</v>
      </c>
      <c r="E14" s="248">
        <v>15649931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48">
        <v>2956</v>
      </c>
      <c r="E15" s="248">
        <v>16053359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48">
        <v>-99</v>
      </c>
      <c r="E16" s="248">
        <v>-403428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48">
        <v>7613</v>
      </c>
      <c r="E17" s="248">
        <v>2224892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48">
        <v>6542</v>
      </c>
      <c r="E18" s="248">
        <v>1996502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48">
        <v>1071</v>
      </c>
      <c r="E19" s="248">
        <v>228390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48">
        <v>343</v>
      </c>
      <c r="E20" s="248">
        <v>210121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48">
        <v>131</v>
      </c>
      <c r="E21" s="248">
        <v>63535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48">
        <v>212</v>
      </c>
      <c r="E22" s="248">
        <v>146586</v>
      </c>
      <c r="F22" s="195"/>
      <c r="G22" s="13"/>
      <c r="H22" s="368" t="s">
        <v>79</v>
      </c>
      <c r="I22" s="256">
        <v>0</v>
      </c>
      <c r="J22" s="371">
        <v>0</v>
      </c>
      <c r="K22" s="372">
        <v>0</v>
      </c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48">
        <v>12113</v>
      </c>
      <c r="E23" s="248">
        <v>137808</v>
      </c>
      <c r="F23" s="195"/>
      <c r="G23" s="13"/>
      <c r="H23" s="369"/>
      <c r="I23" s="257">
        <v>0</v>
      </c>
      <c r="J23" s="373">
        <v>0</v>
      </c>
      <c r="K23" s="374">
        <v>0</v>
      </c>
      <c r="L23" s="257">
        <v>0</v>
      </c>
      <c r="M23" s="30"/>
    </row>
    <row r="24" spans="1:13" ht="9.6" customHeight="1" x14ac:dyDescent="0.2">
      <c r="A24" s="354"/>
      <c r="B24" s="355"/>
      <c r="C24" s="19"/>
      <c r="D24" s="248">
        <v>11972</v>
      </c>
      <c r="E24" s="248">
        <v>145847</v>
      </c>
      <c r="F24" s="195"/>
      <c r="G24" s="13"/>
      <c r="H24" s="370"/>
      <c r="I24" s="258">
        <v>0</v>
      </c>
      <c r="J24" s="375">
        <v>0</v>
      </c>
      <c r="K24" s="376">
        <v>0</v>
      </c>
      <c r="L24" s="259">
        <v>0</v>
      </c>
      <c r="M24" s="30"/>
    </row>
    <row r="25" spans="1:13" ht="9.6" customHeight="1" x14ac:dyDescent="0.2">
      <c r="A25" s="354"/>
      <c r="B25" s="355"/>
      <c r="C25" s="19"/>
      <c r="D25" s="248">
        <v>141</v>
      </c>
      <c r="E25" s="248">
        <v>-8039</v>
      </c>
      <c r="F25" s="195"/>
      <c r="G25" s="13"/>
      <c r="H25" s="377" t="s">
        <v>75</v>
      </c>
      <c r="I25" s="249">
        <f>J25+L25</f>
        <v>55844</v>
      </c>
      <c r="J25" s="361">
        <v>27922</v>
      </c>
      <c r="K25" s="362"/>
      <c r="L25" s="252">
        <v>27922</v>
      </c>
      <c r="M25" s="30"/>
    </row>
    <row r="26" spans="1:13" ht="9.6" customHeight="1" x14ac:dyDescent="0.2">
      <c r="A26" s="354" t="s">
        <v>1</v>
      </c>
      <c r="B26" s="355"/>
      <c r="C26" s="260"/>
      <c r="D26" s="248">
        <v>6</v>
      </c>
      <c r="E26" s="248">
        <v>2514</v>
      </c>
      <c r="F26" s="195"/>
      <c r="G26" s="13"/>
      <c r="H26" s="378"/>
      <c r="I26" s="249">
        <f>J26+L26</f>
        <v>54592</v>
      </c>
      <c r="J26" s="361">
        <v>27296</v>
      </c>
      <c r="K26" s="362"/>
      <c r="L26" s="252">
        <v>27296</v>
      </c>
      <c r="M26" s="30"/>
    </row>
    <row r="27" spans="1:13" ht="9.6" customHeight="1" x14ac:dyDescent="0.2">
      <c r="A27" s="354"/>
      <c r="B27" s="355"/>
      <c r="C27" s="19"/>
      <c r="D27" s="248">
        <v>2</v>
      </c>
      <c r="E27" s="248">
        <v>518</v>
      </c>
      <c r="F27" s="195"/>
      <c r="G27" s="13"/>
      <c r="H27" s="379"/>
      <c r="I27" s="251">
        <f>I25-I26</f>
        <v>1252</v>
      </c>
      <c r="J27" s="380">
        <f>J25-J26</f>
        <v>626</v>
      </c>
      <c r="K27" s="381"/>
      <c r="L27" s="261">
        <f>L25-L26</f>
        <v>626</v>
      </c>
      <c r="M27" s="30"/>
    </row>
    <row r="28" spans="1:13" ht="9.6" customHeight="1" x14ac:dyDescent="0.2">
      <c r="A28" s="354"/>
      <c r="B28" s="355"/>
      <c r="C28" s="19"/>
      <c r="D28" s="248">
        <v>4</v>
      </c>
      <c r="E28" s="248">
        <v>1996</v>
      </c>
      <c r="F28" s="195"/>
      <c r="G28" s="13"/>
      <c r="H28" s="377" t="s">
        <v>76</v>
      </c>
      <c r="I28" s="251">
        <v>0</v>
      </c>
      <c r="J28" s="383">
        <v>0</v>
      </c>
      <c r="K28" s="384">
        <v>0</v>
      </c>
      <c r="L28" s="262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48">
        <v>4772</v>
      </c>
      <c r="E29" s="248">
        <v>171757</v>
      </c>
      <c r="F29" s="195"/>
      <c r="G29" s="13"/>
      <c r="H29" s="378"/>
      <c r="I29" s="258">
        <v>0</v>
      </c>
      <c r="J29" s="387">
        <v>0</v>
      </c>
      <c r="K29" s="388">
        <v>0</v>
      </c>
      <c r="L29" s="258">
        <v>0</v>
      </c>
      <c r="M29" s="30"/>
    </row>
    <row r="30" spans="1:13" ht="9.6" customHeight="1" x14ac:dyDescent="0.2">
      <c r="A30" s="354"/>
      <c r="B30" s="355"/>
      <c r="C30" s="19"/>
      <c r="D30" s="248">
        <v>3989</v>
      </c>
      <c r="E30" s="248">
        <v>328608</v>
      </c>
      <c r="F30" s="195"/>
      <c r="G30" s="13"/>
      <c r="H30" s="382"/>
      <c r="I30" s="254">
        <v>0</v>
      </c>
      <c r="J30" s="389">
        <v>0</v>
      </c>
      <c r="K30" s="390">
        <v>0</v>
      </c>
      <c r="L30" s="254">
        <v>0</v>
      </c>
      <c r="M30" s="30"/>
    </row>
    <row r="31" spans="1:13" ht="9.6" customHeight="1" x14ac:dyDescent="0.2">
      <c r="A31" s="385"/>
      <c r="B31" s="386"/>
      <c r="C31" s="20"/>
      <c r="D31" s="263">
        <v>783</v>
      </c>
      <c r="E31" s="263">
        <v>-156851</v>
      </c>
      <c r="F31" s="13"/>
      <c r="G31" s="13"/>
      <c r="H31" s="30"/>
      <c r="I31" s="30"/>
      <c r="J31" s="30"/>
      <c r="K31" s="30"/>
      <c r="L31" s="30"/>
      <c r="M31" s="30"/>
    </row>
    <row r="32" spans="1:13" ht="9.6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64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265">
        <v>653608</v>
      </c>
      <c r="E35" s="266">
        <v>116467</v>
      </c>
      <c r="F35" s="267">
        <v>537141</v>
      </c>
      <c r="G35" s="30"/>
      <c r="H35" s="397" t="s">
        <v>43</v>
      </c>
      <c r="I35" s="398"/>
      <c r="J35" s="5">
        <v>264</v>
      </c>
      <c r="K35" s="268">
        <v>29</v>
      </c>
      <c r="L35" s="269">
        <v>27</v>
      </c>
      <c r="M35" s="270">
        <v>2</v>
      </c>
    </row>
    <row r="36" spans="1:13" ht="9" customHeight="1" x14ac:dyDescent="0.2">
      <c r="A36" s="225" t="s">
        <v>226</v>
      </c>
      <c r="B36" s="188"/>
      <c r="C36" s="189"/>
      <c r="D36" s="271">
        <v>649218</v>
      </c>
      <c r="E36" s="272">
        <v>114277</v>
      </c>
      <c r="F36" s="273">
        <v>534941</v>
      </c>
      <c r="G36" s="30"/>
      <c r="H36" s="399" t="s">
        <v>44</v>
      </c>
      <c r="I36" s="400"/>
      <c r="J36" s="6">
        <v>265</v>
      </c>
      <c r="K36" s="274">
        <v>2007</v>
      </c>
      <c r="L36" s="275">
        <v>640</v>
      </c>
      <c r="M36" s="276">
        <v>1367</v>
      </c>
    </row>
    <row r="37" spans="1:13" ht="9" customHeight="1" x14ac:dyDescent="0.2">
      <c r="A37" s="399" t="s">
        <v>100</v>
      </c>
      <c r="B37" s="401"/>
      <c r="C37" s="6"/>
      <c r="D37" s="274">
        <v>41787</v>
      </c>
      <c r="E37" s="275">
        <v>12457</v>
      </c>
      <c r="F37" s="276">
        <v>29330</v>
      </c>
      <c r="G37" s="30"/>
      <c r="H37" s="399" t="s">
        <v>45</v>
      </c>
      <c r="I37" s="401"/>
      <c r="J37" s="6"/>
      <c r="K37" s="274">
        <v>104935</v>
      </c>
      <c r="L37" s="275">
        <v>2394</v>
      </c>
      <c r="M37" s="276">
        <v>102541</v>
      </c>
    </row>
    <row r="38" spans="1:13" ht="9" customHeight="1" x14ac:dyDescent="0.2">
      <c r="A38" s="402" t="s">
        <v>14</v>
      </c>
      <c r="B38" s="403"/>
      <c r="C38" s="6">
        <v>11</v>
      </c>
      <c r="D38" s="274">
        <v>4</v>
      </c>
      <c r="E38" s="275">
        <v>0</v>
      </c>
      <c r="F38" s="276">
        <v>4</v>
      </c>
      <c r="G38" s="30"/>
      <c r="H38" s="399" t="s">
        <v>46</v>
      </c>
      <c r="I38" s="401"/>
      <c r="J38" s="6">
        <v>271</v>
      </c>
      <c r="K38" s="274">
        <v>4</v>
      </c>
      <c r="L38" s="275">
        <v>0</v>
      </c>
      <c r="M38" s="276">
        <v>4</v>
      </c>
    </row>
    <row r="39" spans="1:13" ht="9" customHeight="1" x14ac:dyDescent="0.2">
      <c r="A39" s="402" t="s">
        <v>15</v>
      </c>
      <c r="B39" s="403"/>
      <c r="C39" s="6">
        <v>21</v>
      </c>
      <c r="D39" s="274">
        <v>425</v>
      </c>
      <c r="E39" s="275">
        <v>0</v>
      </c>
      <c r="F39" s="276">
        <v>425</v>
      </c>
      <c r="G39" s="30"/>
      <c r="H39" s="399" t="s">
        <v>265</v>
      </c>
      <c r="I39" s="401"/>
      <c r="J39" s="6">
        <v>281</v>
      </c>
      <c r="K39" s="274">
        <v>28731</v>
      </c>
      <c r="L39" s="275">
        <v>449</v>
      </c>
      <c r="M39" s="276">
        <v>28282</v>
      </c>
    </row>
    <row r="40" spans="1:13" ht="9" customHeight="1" x14ac:dyDescent="0.2">
      <c r="A40" s="228" t="s">
        <v>266</v>
      </c>
      <c r="B40" s="227"/>
      <c r="C40" s="6">
        <v>22</v>
      </c>
      <c r="D40" s="274">
        <v>0</v>
      </c>
      <c r="E40" s="275">
        <v>0</v>
      </c>
      <c r="F40" s="276">
        <v>0</v>
      </c>
      <c r="G40" s="30"/>
      <c r="H40" s="399" t="s">
        <v>47</v>
      </c>
      <c r="I40" s="401"/>
      <c r="J40" s="6">
        <v>291</v>
      </c>
      <c r="K40" s="274">
        <v>224</v>
      </c>
      <c r="L40" s="275">
        <v>155</v>
      </c>
      <c r="M40" s="276">
        <v>69</v>
      </c>
    </row>
    <row r="41" spans="1:13" ht="9" customHeight="1" x14ac:dyDescent="0.2">
      <c r="A41" s="402" t="s">
        <v>16</v>
      </c>
      <c r="B41" s="403"/>
      <c r="C41" s="6">
        <v>23</v>
      </c>
      <c r="D41" s="274">
        <v>4</v>
      </c>
      <c r="E41" s="275">
        <v>0</v>
      </c>
      <c r="F41" s="276">
        <v>4</v>
      </c>
      <c r="G41" s="30"/>
      <c r="H41" s="399" t="s">
        <v>227</v>
      </c>
      <c r="I41" s="401"/>
      <c r="J41" s="6">
        <v>301</v>
      </c>
      <c r="K41" s="274">
        <v>13797</v>
      </c>
      <c r="L41" s="275">
        <v>842</v>
      </c>
      <c r="M41" s="276">
        <v>12955</v>
      </c>
    </row>
    <row r="42" spans="1:13" ht="9" customHeight="1" x14ac:dyDescent="0.2">
      <c r="A42" s="228" t="s">
        <v>81</v>
      </c>
      <c r="B42" s="227"/>
      <c r="C42" s="6">
        <v>24</v>
      </c>
      <c r="D42" s="274">
        <v>0</v>
      </c>
      <c r="E42" s="275">
        <v>0</v>
      </c>
      <c r="F42" s="276">
        <v>0</v>
      </c>
      <c r="G42" s="30"/>
      <c r="H42" s="399" t="s">
        <v>48</v>
      </c>
      <c r="I42" s="401"/>
      <c r="J42" s="6">
        <v>311</v>
      </c>
      <c r="K42" s="274">
        <v>33452</v>
      </c>
      <c r="L42" s="275">
        <v>0</v>
      </c>
      <c r="M42" s="276">
        <v>33452</v>
      </c>
    </row>
    <row r="43" spans="1:13" ht="9" customHeight="1" x14ac:dyDescent="0.2">
      <c r="A43" s="149" t="s">
        <v>107</v>
      </c>
      <c r="B43" s="150"/>
      <c r="C43" s="191">
        <v>31</v>
      </c>
      <c r="D43" s="274">
        <v>6471</v>
      </c>
      <c r="E43" s="275">
        <v>18</v>
      </c>
      <c r="F43" s="276">
        <v>6453</v>
      </c>
      <c r="G43" s="30"/>
      <c r="H43" s="399" t="s">
        <v>267</v>
      </c>
      <c r="I43" s="401"/>
      <c r="J43" s="6">
        <v>320</v>
      </c>
      <c r="K43" s="274">
        <v>8459</v>
      </c>
      <c r="L43" s="275">
        <v>0</v>
      </c>
      <c r="M43" s="276">
        <v>8459</v>
      </c>
    </row>
    <row r="44" spans="1:13" ht="9" customHeight="1" x14ac:dyDescent="0.2">
      <c r="A44" s="402" t="s">
        <v>17</v>
      </c>
      <c r="B44" s="403"/>
      <c r="C44" s="6">
        <v>41</v>
      </c>
      <c r="D44" s="274">
        <v>0</v>
      </c>
      <c r="E44" s="275">
        <v>0</v>
      </c>
      <c r="F44" s="276">
        <v>0</v>
      </c>
      <c r="G44" s="30"/>
      <c r="H44" s="399" t="s">
        <v>268</v>
      </c>
      <c r="I44" s="401"/>
      <c r="J44" s="6">
        <v>321</v>
      </c>
      <c r="K44" s="274">
        <v>10416</v>
      </c>
      <c r="L44" s="275">
        <v>840</v>
      </c>
      <c r="M44" s="276">
        <v>9576</v>
      </c>
    </row>
    <row r="45" spans="1:13" ht="9" customHeight="1" x14ac:dyDescent="0.2">
      <c r="A45" s="404" t="s">
        <v>82</v>
      </c>
      <c r="B45" s="405"/>
      <c r="C45" s="6">
        <v>51</v>
      </c>
      <c r="D45" s="274">
        <v>6724</v>
      </c>
      <c r="E45" s="275">
        <v>5201</v>
      </c>
      <c r="F45" s="276">
        <v>1523</v>
      </c>
      <c r="G45" s="30"/>
      <c r="H45" s="226" t="s">
        <v>50</v>
      </c>
      <c r="I45" s="227"/>
      <c r="J45" s="6">
        <v>322</v>
      </c>
      <c r="K45" s="274">
        <v>3041</v>
      </c>
      <c r="L45" s="275">
        <v>0</v>
      </c>
      <c r="M45" s="276">
        <v>3041</v>
      </c>
    </row>
    <row r="46" spans="1:13" ht="9" customHeight="1" x14ac:dyDescent="0.2">
      <c r="A46" s="402" t="s">
        <v>18</v>
      </c>
      <c r="B46" s="403"/>
      <c r="C46" s="6">
        <v>61</v>
      </c>
      <c r="D46" s="274">
        <v>0</v>
      </c>
      <c r="E46" s="275">
        <v>0</v>
      </c>
      <c r="F46" s="276">
        <v>0</v>
      </c>
      <c r="G46" s="30"/>
      <c r="H46" s="226" t="s">
        <v>51</v>
      </c>
      <c r="I46" s="227"/>
      <c r="J46" s="6">
        <v>323</v>
      </c>
      <c r="K46" s="274">
        <v>3901</v>
      </c>
      <c r="L46" s="275">
        <v>31</v>
      </c>
      <c r="M46" s="276">
        <v>3870</v>
      </c>
    </row>
    <row r="47" spans="1:13" ht="9" customHeight="1" x14ac:dyDescent="0.2">
      <c r="A47" s="404" t="s">
        <v>90</v>
      </c>
      <c r="B47" s="405"/>
      <c r="C47" s="6">
        <v>71</v>
      </c>
      <c r="D47" s="274">
        <v>10594</v>
      </c>
      <c r="E47" s="275">
        <v>502</v>
      </c>
      <c r="F47" s="276">
        <v>10092</v>
      </c>
      <c r="G47" s="30"/>
      <c r="H47" s="226" t="s">
        <v>49</v>
      </c>
      <c r="I47" s="227"/>
      <c r="J47" s="6">
        <v>324</v>
      </c>
      <c r="K47" s="274">
        <v>1579</v>
      </c>
      <c r="L47" s="275">
        <v>3</v>
      </c>
      <c r="M47" s="276">
        <v>1576</v>
      </c>
    </row>
    <row r="48" spans="1:13" ht="9" customHeight="1" x14ac:dyDescent="0.2">
      <c r="A48" s="406" t="s">
        <v>98</v>
      </c>
      <c r="B48" s="407"/>
      <c r="C48" s="220">
        <v>81</v>
      </c>
      <c r="D48" s="274">
        <v>17565</v>
      </c>
      <c r="E48" s="275">
        <v>6736</v>
      </c>
      <c r="F48" s="276">
        <v>10829</v>
      </c>
      <c r="G48" s="30"/>
      <c r="H48" s="399" t="s">
        <v>269</v>
      </c>
      <c r="I48" s="401"/>
      <c r="J48" s="6">
        <v>331</v>
      </c>
      <c r="K48" s="274">
        <v>0</v>
      </c>
      <c r="L48" s="275">
        <v>0</v>
      </c>
      <c r="M48" s="276">
        <v>0</v>
      </c>
    </row>
    <row r="49" spans="1:13" ht="9" customHeight="1" x14ac:dyDescent="0.2">
      <c r="A49" s="399" t="s">
        <v>19</v>
      </c>
      <c r="B49" s="408"/>
      <c r="C49" s="6"/>
      <c r="D49" s="274">
        <v>12129</v>
      </c>
      <c r="E49" s="275">
        <v>2681</v>
      </c>
      <c r="F49" s="276">
        <v>9448</v>
      </c>
      <c r="G49" s="30"/>
      <c r="H49" s="226" t="s">
        <v>228</v>
      </c>
      <c r="I49" s="227"/>
      <c r="J49" s="6">
        <v>341</v>
      </c>
      <c r="K49" s="274">
        <v>0</v>
      </c>
      <c r="L49" s="275">
        <v>0</v>
      </c>
      <c r="M49" s="276">
        <v>0</v>
      </c>
    </row>
    <row r="50" spans="1:13" ht="9" customHeight="1" x14ac:dyDescent="0.2">
      <c r="A50" s="399" t="s">
        <v>20</v>
      </c>
      <c r="B50" s="408"/>
      <c r="C50" s="6">
        <v>91</v>
      </c>
      <c r="D50" s="274">
        <v>10</v>
      </c>
      <c r="E50" s="275">
        <v>10</v>
      </c>
      <c r="F50" s="276">
        <v>0</v>
      </c>
      <c r="G50" s="30"/>
      <c r="H50" s="399" t="s">
        <v>52</v>
      </c>
      <c r="I50" s="400"/>
      <c r="J50" s="6">
        <v>351</v>
      </c>
      <c r="K50" s="274">
        <v>147</v>
      </c>
      <c r="L50" s="275">
        <v>0</v>
      </c>
      <c r="M50" s="276">
        <v>147</v>
      </c>
    </row>
    <row r="51" spans="1:13" ht="9" customHeight="1" x14ac:dyDescent="0.2">
      <c r="A51" s="399" t="s">
        <v>21</v>
      </c>
      <c r="B51" s="408"/>
      <c r="C51" s="6">
        <v>92</v>
      </c>
      <c r="D51" s="274">
        <v>10135</v>
      </c>
      <c r="E51" s="275">
        <v>795</v>
      </c>
      <c r="F51" s="276">
        <v>9340</v>
      </c>
      <c r="G51" s="30"/>
      <c r="H51" s="399" t="s">
        <v>53</v>
      </c>
      <c r="I51" s="400"/>
      <c r="J51" s="6">
        <v>361</v>
      </c>
      <c r="K51" s="274">
        <v>13</v>
      </c>
      <c r="L51" s="275">
        <v>0</v>
      </c>
      <c r="M51" s="276">
        <v>13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274">
        <v>66</v>
      </c>
      <c r="E52" s="275">
        <v>0</v>
      </c>
      <c r="F52" s="276">
        <v>66</v>
      </c>
      <c r="H52" s="406" t="s">
        <v>101</v>
      </c>
      <c r="I52" s="407"/>
      <c r="J52" s="220">
        <v>371</v>
      </c>
      <c r="K52" s="274">
        <v>1171</v>
      </c>
      <c r="L52" s="275">
        <v>74</v>
      </c>
      <c r="M52" s="276">
        <v>1097</v>
      </c>
    </row>
    <row r="53" spans="1:13" ht="9" customHeight="1" x14ac:dyDescent="0.2">
      <c r="A53" s="226" t="s">
        <v>23</v>
      </c>
      <c r="B53" s="227"/>
      <c r="C53" s="6">
        <v>111</v>
      </c>
      <c r="D53" s="274">
        <v>770</v>
      </c>
      <c r="E53" s="275">
        <v>769</v>
      </c>
      <c r="F53" s="276">
        <v>1</v>
      </c>
      <c r="G53" s="30"/>
      <c r="H53" s="404" t="s">
        <v>54</v>
      </c>
      <c r="I53" s="405"/>
      <c r="J53" s="6"/>
      <c r="K53" s="274">
        <v>10217</v>
      </c>
      <c r="L53" s="275">
        <v>563</v>
      </c>
      <c r="M53" s="276">
        <v>9654</v>
      </c>
    </row>
    <row r="54" spans="1:13" ht="9" customHeight="1" x14ac:dyDescent="0.2">
      <c r="A54" s="404" t="s">
        <v>93</v>
      </c>
      <c r="B54" s="405"/>
      <c r="C54" s="6">
        <v>112</v>
      </c>
      <c r="D54" s="274">
        <v>1148</v>
      </c>
      <c r="E54" s="275">
        <v>1107</v>
      </c>
      <c r="F54" s="276">
        <v>41</v>
      </c>
      <c r="G54" s="30"/>
      <c r="H54" s="399" t="s">
        <v>80</v>
      </c>
      <c r="I54" s="400"/>
      <c r="J54" s="6">
        <v>381</v>
      </c>
      <c r="K54" s="274">
        <v>22</v>
      </c>
      <c r="L54" s="275">
        <v>0</v>
      </c>
      <c r="M54" s="276">
        <v>22</v>
      </c>
    </row>
    <row r="55" spans="1:13" ht="9" customHeight="1" x14ac:dyDescent="0.2">
      <c r="A55" s="399" t="s">
        <v>24</v>
      </c>
      <c r="B55" s="408"/>
      <c r="C55" s="6">
        <v>121</v>
      </c>
      <c r="D55" s="274">
        <v>0</v>
      </c>
      <c r="E55" s="275">
        <v>0</v>
      </c>
      <c r="F55" s="276">
        <v>0</v>
      </c>
      <c r="G55" s="30"/>
      <c r="H55" s="226" t="s">
        <v>55</v>
      </c>
      <c r="I55" s="227"/>
      <c r="J55" s="6">
        <v>391</v>
      </c>
      <c r="K55" s="274">
        <v>0</v>
      </c>
      <c r="L55" s="275">
        <v>0</v>
      </c>
      <c r="M55" s="276">
        <v>0</v>
      </c>
    </row>
    <row r="56" spans="1:13" ht="9" customHeight="1" x14ac:dyDescent="0.2">
      <c r="A56" s="404" t="s">
        <v>25</v>
      </c>
      <c r="B56" s="405"/>
      <c r="C56" s="6"/>
      <c r="D56" s="274">
        <v>247584</v>
      </c>
      <c r="E56" s="275">
        <v>342</v>
      </c>
      <c r="F56" s="276">
        <v>247242</v>
      </c>
      <c r="G56" s="30"/>
      <c r="H56" s="406" t="s">
        <v>91</v>
      </c>
      <c r="I56" s="407"/>
      <c r="J56" s="220">
        <v>401</v>
      </c>
      <c r="K56" s="274">
        <v>2</v>
      </c>
      <c r="L56" s="275">
        <v>0</v>
      </c>
      <c r="M56" s="276">
        <v>2</v>
      </c>
    </row>
    <row r="57" spans="1:13" ht="9" customHeight="1" x14ac:dyDescent="0.2">
      <c r="A57" s="404" t="s">
        <v>26</v>
      </c>
      <c r="B57" s="405"/>
      <c r="C57" s="6">
        <v>131</v>
      </c>
      <c r="D57" s="274">
        <v>0</v>
      </c>
      <c r="E57" s="275">
        <v>0</v>
      </c>
      <c r="F57" s="276">
        <v>0</v>
      </c>
      <c r="G57" s="30"/>
      <c r="H57" s="404" t="s">
        <v>56</v>
      </c>
      <c r="I57" s="405"/>
      <c r="J57" s="6">
        <v>411</v>
      </c>
      <c r="K57" s="274">
        <v>7</v>
      </c>
      <c r="L57" s="275">
        <v>0</v>
      </c>
      <c r="M57" s="276">
        <v>7</v>
      </c>
    </row>
    <row r="58" spans="1:13" ht="9" customHeight="1" x14ac:dyDescent="0.2">
      <c r="A58" s="404" t="s">
        <v>27</v>
      </c>
      <c r="B58" s="405"/>
      <c r="C58" s="6">
        <v>141</v>
      </c>
      <c r="D58" s="274">
        <v>0</v>
      </c>
      <c r="E58" s="275">
        <v>0</v>
      </c>
      <c r="F58" s="276">
        <v>0</v>
      </c>
      <c r="G58" s="30"/>
      <c r="H58" s="406" t="s">
        <v>229</v>
      </c>
      <c r="I58" s="407"/>
      <c r="J58" s="220">
        <v>421</v>
      </c>
      <c r="K58" s="274">
        <v>1042</v>
      </c>
      <c r="L58" s="275">
        <v>4</v>
      </c>
      <c r="M58" s="276">
        <v>1038</v>
      </c>
    </row>
    <row r="59" spans="1:13" ht="9" customHeight="1" x14ac:dyDescent="0.2">
      <c r="A59" s="404" t="s">
        <v>83</v>
      </c>
      <c r="B59" s="405"/>
      <c r="C59" s="6">
        <v>151</v>
      </c>
      <c r="D59" s="274">
        <v>0</v>
      </c>
      <c r="E59" s="275">
        <v>0</v>
      </c>
      <c r="F59" s="276">
        <v>0</v>
      </c>
      <c r="G59" s="30"/>
      <c r="H59" s="404" t="s">
        <v>57</v>
      </c>
      <c r="I59" s="405"/>
      <c r="J59" s="6">
        <v>422</v>
      </c>
      <c r="K59" s="274">
        <v>5943</v>
      </c>
      <c r="L59" s="275">
        <v>251</v>
      </c>
      <c r="M59" s="276">
        <v>5692</v>
      </c>
    </row>
    <row r="60" spans="1:13" ht="9" customHeight="1" x14ac:dyDescent="0.2">
      <c r="A60" s="399" t="s">
        <v>84</v>
      </c>
      <c r="B60" s="400"/>
      <c r="C60" s="6">
        <v>161</v>
      </c>
      <c r="D60" s="274">
        <v>182781</v>
      </c>
      <c r="E60" s="275">
        <v>10</v>
      </c>
      <c r="F60" s="276">
        <v>182771</v>
      </c>
      <c r="G60" s="30"/>
      <c r="H60" s="404" t="s">
        <v>58</v>
      </c>
      <c r="I60" s="405"/>
      <c r="J60" s="6">
        <v>423</v>
      </c>
      <c r="K60" s="274">
        <v>2</v>
      </c>
      <c r="L60" s="275">
        <v>0</v>
      </c>
      <c r="M60" s="276">
        <v>2</v>
      </c>
    </row>
    <row r="61" spans="1:13" ht="9" customHeight="1" x14ac:dyDescent="0.2">
      <c r="A61" s="404" t="s">
        <v>28</v>
      </c>
      <c r="B61" s="405"/>
      <c r="C61" s="6">
        <v>162</v>
      </c>
      <c r="D61" s="274">
        <v>62343</v>
      </c>
      <c r="E61" s="275">
        <v>332</v>
      </c>
      <c r="F61" s="276">
        <v>62011</v>
      </c>
      <c r="G61" s="30"/>
      <c r="H61" s="404" t="s">
        <v>270</v>
      </c>
      <c r="I61" s="405"/>
      <c r="J61" s="6">
        <v>424</v>
      </c>
      <c r="K61" s="274">
        <v>10</v>
      </c>
      <c r="L61" s="275">
        <v>0</v>
      </c>
      <c r="M61" s="276">
        <v>10</v>
      </c>
    </row>
    <row r="62" spans="1:13" ht="9" customHeight="1" x14ac:dyDescent="0.2">
      <c r="A62" s="404" t="s">
        <v>29</v>
      </c>
      <c r="B62" s="405"/>
      <c r="C62" s="6">
        <v>171</v>
      </c>
      <c r="D62" s="274">
        <v>0</v>
      </c>
      <c r="E62" s="275">
        <v>0</v>
      </c>
      <c r="F62" s="276">
        <v>0</v>
      </c>
      <c r="G62" s="30"/>
      <c r="H62" s="404" t="s">
        <v>87</v>
      </c>
      <c r="I62" s="405"/>
      <c r="J62" s="6">
        <v>425</v>
      </c>
      <c r="K62" s="274">
        <v>3189</v>
      </c>
      <c r="L62" s="275">
        <v>308</v>
      </c>
      <c r="M62" s="276">
        <v>2881</v>
      </c>
    </row>
    <row r="63" spans="1:13" ht="9" customHeight="1" x14ac:dyDescent="0.2">
      <c r="A63" s="399" t="s">
        <v>30</v>
      </c>
      <c r="B63" s="400"/>
      <c r="C63" s="6">
        <v>181</v>
      </c>
      <c r="D63" s="274">
        <v>0</v>
      </c>
      <c r="E63" s="275">
        <v>0</v>
      </c>
      <c r="F63" s="276">
        <v>0</v>
      </c>
      <c r="G63" s="30"/>
      <c r="H63" s="404" t="s">
        <v>59</v>
      </c>
      <c r="I63" s="405"/>
      <c r="J63" s="6"/>
      <c r="K63" s="274">
        <v>20117</v>
      </c>
      <c r="L63" s="275">
        <v>5340</v>
      </c>
      <c r="M63" s="276">
        <v>14777</v>
      </c>
    </row>
    <row r="64" spans="1:13" ht="9" customHeight="1" x14ac:dyDescent="0.2">
      <c r="A64" s="404" t="s">
        <v>31</v>
      </c>
      <c r="B64" s="405"/>
      <c r="C64" s="6">
        <v>191</v>
      </c>
      <c r="D64" s="274">
        <v>2460</v>
      </c>
      <c r="E64" s="275">
        <v>0</v>
      </c>
      <c r="F64" s="276">
        <v>2460</v>
      </c>
      <c r="G64" s="30"/>
      <c r="H64" s="404" t="s">
        <v>60</v>
      </c>
      <c r="I64" s="405"/>
      <c r="J64" s="6">
        <v>431</v>
      </c>
      <c r="K64" s="274">
        <v>3</v>
      </c>
      <c r="L64" s="275">
        <v>0</v>
      </c>
      <c r="M64" s="276">
        <v>3</v>
      </c>
    </row>
    <row r="65" spans="1:13" ht="9" customHeight="1" x14ac:dyDescent="0.2">
      <c r="A65" s="404" t="s">
        <v>32</v>
      </c>
      <c r="B65" s="405"/>
      <c r="C65" s="6">
        <v>201</v>
      </c>
      <c r="D65" s="274">
        <v>0</v>
      </c>
      <c r="E65" s="275">
        <v>0</v>
      </c>
      <c r="F65" s="276">
        <v>0</v>
      </c>
      <c r="G65" s="30"/>
      <c r="H65" s="406" t="s">
        <v>230</v>
      </c>
      <c r="I65" s="407"/>
      <c r="J65" s="220">
        <v>441</v>
      </c>
      <c r="K65" s="274">
        <v>17</v>
      </c>
      <c r="L65" s="275">
        <v>0</v>
      </c>
      <c r="M65" s="276">
        <v>17</v>
      </c>
    </row>
    <row r="66" spans="1:13" s="30" customFormat="1" ht="18" customHeight="1" x14ac:dyDescent="0.2">
      <c r="A66" s="226" t="s">
        <v>231</v>
      </c>
      <c r="B66" s="227"/>
      <c r="C66" s="6">
        <v>211</v>
      </c>
      <c r="D66" s="274">
        <v>0</v>
      </c>
      <c r="E66" s="275">
        <v>0</v>
      </c>
      <c r="F66" s="276">
        <v>0</v>
      </c>
      <c r="H66" s="406" t="s">
        <v>277</v>
      </c>
      <c r="I66" s="407"/>
      <c r="J66" s="220">
        <v>442</v>
      </c>
      <c r="K66" s="274">
        <v>13</v>
      </c>
      <c r="L66" s="275">
        <v>0</v>
      </c>
      <c r="M66" s="276">
        <v>13</v>
      </c>
    </row>
    <row r="67" spans="1:13" s="30" customFormat="1" ht="9" customHeight="1" x14ac:dyDescent="0.2">
      <c r="A67" s="226" t="s">
        <v>103</v>
      </c>
      <c r="B67" s="227"/>
      <c r="C67" s="6"/>
      <c r="D67" s="274">
        <v>73720</v>
      </c>
      <c r="E67" s="275">
        <v>21388</v>
      </c>
      <c r="F67" s="276">
        <v>52332</v>
      </c>
      <c r="H67" s="399" t="s">
        <v>61</v>
      </c>
      <c r="I67" s="400"/>
      <c r="J67" s="6">
        <v>443</v>
      </c>
      <c r="K67" s="274">
        <v>17</v>
      </c>
      <c r="L67" s="275">
        <v>0</v>
      </c>
      <c r="M67" s="276">
        <v>17</v>
      </c>
    </row>
    <row r="68" spans="1:13" ht="9" customHeight="1" x14ac:dyDescent="0.2">
      <c r="A68" s="404" t="s">
        <v>33</v>
      </c>
      <c r="B68" s="405"/>
      <c r="C68" s="6">
        <v>221</v>
      </c>
      <c r="D68" s="274">
        <v>0</v>
      </c>
      <c r="E68" s="275">
        <v>0</v>
      </c>
      <c r="F68" s="276">
        <v>0</v>
      </c>
      <c r="G68" s="30"/>
      <c r="H68" s="404" t="s">
        <v>88</v>
      </c>
      <c r="I68" s="405"/>
      <c r="J68" s="6">
        <v>444</v>
      </c>
      <c r="K68" s="274">
        <v>17558</v>
      </c>
      <c r="L68" s="275">
        <v>5133</v>
      </c>
      <c r="M68" s="276">
        <v>12425</v>
      </c>
    </row>
    <row r="69" spans="1:13" ht="9" customHeight="1" x14ac:dyDescent="0.2">
      <c r="A69" s="404" t="s">
        <v>34</v>
      </c>
      <c r="B69" s="405"/>
      <c r="C69" s="6">
        <v>222</v>
      </c>
      <c r="D69" s="274">
        <v>5110</v>
      </c>
      <c r="E69" s="275">
        <v>746</v>
      </c>
      <c r="F69" s="276">
        <v>4364</v>
      </c>
      <c r="G69" s="30"/>
      <c r="H69" s="399" t="s">
        <v>62</v>
      </c>
      <c r="I69" s="400"/>
      <c r="J69" s="6">
        <v>451</v>
      </c>
      <c r="K69" s="274">
        <v>267</v>
      </c>
      <c r="L69" s="275">
        <v>60</v>
      </c>
      <c r="M69" s="276">
        <v>207</v>
      </c>
    </row>
    <row r="70" spans="1:13" ht="9" customHeight="1" x14ac:dyDescent="0.2">
      <c r="A70" s="399" t="s">
        <v>35</v>
      </c>
      <c r="B70" s="400"/>
      <c r="C70" s="6">
        <v>231</v>
      </c>
      <c r="D70" s="274">
        <v>4</v>
      </c>
      <c r="E70" s="275">
        <v>0</v>
      </c>
      <c r="F70" s="276">
        <v>4</v>
      </c>
      <c r="G70" s="30"/>
      <c r="H70" s="406" t="s">
        <v>232</v>
      </c>
      <c r="I70" s="407"/>
      <c r="J70" s="220">
        <v>461</v>
      </c>
      <c r="K70" s="274">
        <v>2214</v>
      </c>
      <c r="L70" s="275">
        <v>131</v>
      </c>
      <c r="M70" s="276">
        <v>2083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274">
        <v>26874</v>
      </c>
      <c r="E71" s="275">
        <v>4530</v>
      </c>
      <c r="F71" s="276">
        <v>22344</v>
      </c>
      <c r="H71" s="404" t="s">
        <v>89</v>
      </c>
      <c r="I71" s="405"/>
      <c r="J71" s="6">
        <v>471</v>
      </c>
      <c r="K71" s="274">
        <v>28</v>
      </c>
      <c r="L71" s="275">
        <v>16</v>
      </c>
      <c r="M71" s="276">
        <v>12</v>
      </c>
    </row>
    <row r="72" spans="1:13" ht="9" customHeight="1" x14ac:dyDescent="0.2">
      <c r="A72" s="399" t="s">
        <v>37</v>
      </c>
      <c r="B72" s="400"/>
      <c r="C72" s="6">
        <v>251</v>
      </c>
      <c r="D72" s="274">
        <v>0</v>
      </c>
      <c r="E72" s="275">
        <v>0</v>
      </c>
      <c r="F72" s="276">
        <v>0</v>
      </c>
      <c r="G72" s="30"/>
      <c r="H72" s="404" t="s">
        <v>102</v>
      </c>
      <c r="I72" s="405"/>
      <c r="J72" s="6"/>
      <c r="K72" s="274">
        <v>126893</v>
      </c>
      <c r="L72" s="275">
        <v>59394</v>
      </c>
      <c r="M72" s="276">
        <v>67499</v>
      </c>
    </row>
    <row r="73" spans="1:13" ht="9" customHeight="1" x14ac:dyDescent="0.2">
      <c r="A73" s="226" t="s">
        <v>38</v>
      </c>
      <c r="B73" s="227"/>
      <c r="C73" s="6">
        <v>252</v>
      </c>
      <c r="D73" s="274">
        <v>22485</v>
      </c>
      <c r="E73" s="275">
        <v>7990</v>
      </c>
      <c r="F73" s="276">
        <v>14495</v>
      </c>
      <c r="G73" s="30"/>
      <c r="H73" s="399" t="s">
        <v>63</v>
      </c>
      <c r="I73" s="400"/>
      <c r="J73" s="6">
        <v>481</v>
      </c>
      <c r="K73" s="274">
        <v>4328</v>
      </c>
      <c r="L73" s="275">
        <v>4187</v>
      </c>
      <c r="M73" s="276">
        <v>141</v>
      </c>
    </row>
    <row r="74" spans="1:13" ht="9" customHeight="1" x14ac:dyDescent="0.2">
      <c r="A74" s="404" t="s">
        <v>85</v>
      </c>
      <c r="B74" s="405"/>
      <c r="C74" s="6">
        <v>253</v>
      </c>
      <c r="D74" s="274">
        <v>9254</v>
      </c>
      <c r="E74" s="275">
        <v>4233</v>
      </c>
      <c r="F74" s="276">
        <v>5021</v>
      </c>
      <c r="G74" s="30"/>
      <c r="H74" s="411" t="s">
        <v>92</v>
      </c>
      <c r="I74" s="412"/>
      <c r="J74" s="24">
        <v>491</v>
      </c>
      <c r="K74" s="274">
        <v>5787</v>
      </c>
      <c r="L74" s="275">
        <v>5424</v>
      </c>
      <c r="M74" s="276">
        <v>363</v>
      </c>
    </row>
    <row r="75" spans="1:13" ht="9" customHeight="1" x14ac:dyDescent="0.2">
      <c r="A75" s="226" t="s">
        <v>39</v>
      </c>
      <c r="B75" s="227"/>
      <c r="C75" s="6">
        <v>254</v>
      </c>
      <c r="D75" s="274">
        <v>743</v>
      </c>
      <c r="E75" s="275">
        <v>360</v>
      </c>
      <c r="F75" s="276">
        <v>383</v>
      </c>
      <c r="G75" s="30"/>
      <c r="H75" s="406" t="s">
        <v>64</v>
      </c>
      <c r="I75" s="407"/>
      <c r="J75" s="220">
        <v>501</v>
      </c>
      <c r="K75" s="274">
        <v>2465</v>
      </c>
      <c r="L75" s="275">
        <v>94</v>
      </c>
      <c r="M75" s="276">
        <v>2371</v>
      </c>
    </row>
    <row r="76" spans="1:13" ht="9" customHeight="1" x14ac:dyDescent="0.2">
      <c r="A76" s="226" t="s">
        <v>40</v>
      </c>
      <c r="B76" s="227"/>
      <c r="C76" s="6">
        <v>255</v>
      </c>
      <c r="D76" s="274">
        <v>6</v>
      </c>
      <c r="E76" s="275">
        <v>0</v>
      </c>
      <c r="F76" s="276">
        <v>6</v>
      </c>
      <c r="G76" s="30"/>
      <c r="H76" s="413" t="s">
        <v>78</v>
      </c>
      <c r="I76" s="412"/>
      <c r="J76" s="24">
        <v>511</v>
      </c>
      <c r="K76" s="274">
        <v>10091</v>
      </c>
      <c r="L76" s="275">
        <v>7784</v>
      </c>
      <c r="M76" s="276">
        <v>2307</v>
      </c>
    </row>
    <row r="77" spans="1:13" ht="9" customHeight="1" x14ac:dyDescent="0.2">
      <c r="A77" s="226" t="s">
        <v>86</v>
      </c>
      <c r="B77" s="227"/>
      <c r="C77" s="6">
        <v>256</v>
      </c>
      <c r="D77" s="274">
        <v>4199</v>
      </c>
      <c r="E77" s="275">
        <v>1733</v>
      </c>
      <c r="F77" s="276">
        <v>2466</v>
      </c>
      <c r="G77" s="30"/>
      <c r="H77" s="404" t="s">
        <v>65</v>
      </c>
      <c r="I77" s="405"/>
      <c r="J77" s="6">
        <v>512</v>
      </c>
      <c r="K77" s="274">
        <v>6677</v>
      </c>
      <c r="L77" s="275">
        <v>5516</v>
      </c>
      <c r="M77" s="276">
        <v>1161</v>
      </c>
    </row>
    <row r="78" spans="1:13" ht="9" customHeight="1" x14ac:dyDescent="0.2">
      <c r="A78" s="399" t="s">
        <v>41</v>
      </c>
      <c r="B78" s="400"/>
      <c r="C78" s="6">
        <v>261</v>
      </c>
      <c r="D78" s="274">
        <v>2994</v>
      </c>
      <c r="E78" s="275">
        <v>1123</v>
      </c>
      <c r="F78" s="276">
        <v>1871</v>
      </c>
      <c r="G78" s="30"/>
      <c r="H78" s="399" t="s">
        <v>66</v>
      </c>
      <c r="I78" s="400"/>
      <c r="J78" s="6">
        <v>521</v>
      </c>
      <c r="K78" s="274">
        <v>28930</v>
      </c>
      <c r="L78" s="275">
        <v>19470</v>
      </c>
      <c r="M78" s="276">
        <v>9460</v>
      </c>
    </row>
    <row r="79" spans="1:13" ht="9" customHeight="1" x14ac:dyDescent="0.2">
      <c r="A79" s="399" t="s">
        <v>42</v>
      </c>
      <c r="B79" s="400"/>
      <c r="C79" s="6">
        <v>262</v>
      </c>
      <c r="D79" s="274">
        <v>15</v>
      </c>
      <c r="E79" s="275">
        <v>6</v>
      </c>
      <c r="F79" s="276">
        <v>9</v>
      </c>
      <c r="G79" s="30"/>
      <c r="H79" s="399" t="s">
        <v>67</v>
      </c>
      <c r="I79" s="400"/>
      <c r="J79" s="6">
        <v>531</v>
      </c>
      <c r="K79" s="274">
        <v>68615</v>
      </c>
      <c r="L79" s="275">
        <v>16919</v>
      </c>
      <c r="M79" s="276">
        <v>51696</v>
      </c>
    </row>
    <row r="80" spans="1:13" ht="9" customHeight="1" x14ac:dyDescent="0.2">
      <c r="A80" s="414" t="s">
        <v>68</v>
      </c>
      <c r="B80" s="415"/>
      <c r="C80" s="224">
        <v>263</v>
      </c>
      <c r="D80" s="277">
        <v>0</v>
      </c>
      <c r="E80" s="278">
        <v>0</v>
      </c>
      <c r="F80" s="279">
        <v>0</v>
      </c>
      <c r="G80" s="280"/>
      <c r="H80" s="281" t="s">
        <v>99</v>
      </c>
      <c r="I80" s="282"/>
      <c r="J80" s="191">
        <v>541</v>
      </c>
      <c r="K80" s="283">
        <v>11836</v>
      </c>
      <c r="L80" s="284">
        <v>9718</v>
      </c>
      <c r="M80" s="285">
        <v>2118</v>
      </c>
    </row>
    <row r="81" spans="1:13" ht="9" customHeight="1" x14ac:dyDescent="0.2">
      <c r="A81" s="291"/>
      <c r="B81" s="202"/>
      <c r="C81" s="192"/>
      <c r="D81" s="193"/>
      <c r="E81" s="193"/>
      <c r="F81" s="193"/>
      <c r="G81" s="192"/>
      <c r="H81" s="416" t="s">
        <v>233</v>
      </c>
      <c r="I81" s="417"/>
      <c r="J81" s="286"/>
      <c r="K81" s="265">
        <v>4390</v>
      </c>
      <c r="L81" s="266">
        <v>2190</v>
      </c>
      <c r="M81" s="267">
        <v>2200</v>
      </c>
    </row>
    <row r="82" spans="1:13" ht="9.6" customHeight="1" x14ac:dyDescent="0.15">
      <c r="A82" s="409"/>
      <c r="B82" s="410"/>
      <c r="C82" s="204"/>
      <c r="D82" s="193"/>
      <c r="E82" s="194"/>
      <c r="F82" s="194"/>
      <c r="G82" s="14"/>
      <c r="H82" s="195"/>
      <c r="I82" s="192"/>
      <c r="J82" s="192"/>
      <c r="K82" s="193"/>
      <c r="L82" s="194"/>
      <c r="M82" s="194"/>
    </row>
    <row r="83" spans="1:13" ht="9.6" customHeight="1" x14ac:dyDescent="0.15">
      <c r="A83" s="203"/>
      <c r="B83" s="204"/>
      <c r="C83" s="204"/>
      <c r="D83" s="193"/>
      <c r="E83" s="194"/>
      <c r="F83" s="194"/>
      <c r="G83" s="14"/>
      <c r="H83" s="14"/>
    </row>
    <row r="84" spans="1:13" ht="9.6" customHeight="1" x14ac:dyDescent="0.2">
      <c r="A84" s="14"/>
      <c r="B84" s="14"/>
      <c r="C84" s="14"/>
      <c r="D84" s="14"/>
      <c r="E84" s="14"/>
      <c r="F84" s="14"/>
      <c r="G84" s="14"/>
      <c r="H84" s="14"/>
    </row>
    <row r="85" spans="1:13" ht="15.6" customHeight="1" x14ac:dyDescent="0.2">
      <c r="D85" s="9"/>
      <c r="E85" s="9"/>
      <c r="F85" s="9"/>
      <c r="G85" s="14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15.6" customHeight="1" x14ac:dyDescent="0.2">
      <c r="D97" s="9"/>
      <c r="E97" s="9"/>
      <c r="F97" s="9"/>
    </row>
    <row r="98" spans="4:6" ht="15.6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21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15.6" customHeight="1" x14ac:dyDescent="0.2">
      <c r="D116" s="9"/>
      <c r="E116" s="9"/>
      <c r="F116" s="9"/>
    </row>
    <row r="117" spans="4:6" ht="15.6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20.25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  <row r="127" spans="4:6" ht="15.6" customHeight="1" x14ac:dyDescent="0.2">
      <c r="D127" s="9"/>
      <c r="E127" s="9"/>
      <c r="F127" s="9"/>
    </row>
    <row r="128" spans="4:6" ht="15.6" customHeight="1" x14ac:dyDescent="0.2">
      <c r="D128" s="9"/>
      <c r="E128" s="9"/>
      <c r="F128" s="9"/>
    </row>
    <row r="129" spans="4:6" ht="15.6" customHeight="1" x14ac:dyDescent="0.2">
      <c r="D129" s="9"/>
      <c r="E129" s="9"/>
      <c r="F129" s="9"/>
    </row>
  </sheetData>
  <mergeCells count="113">
    <mergeCell ref="A82:B82"/>
    <mergeCell ref="A74:B74"/>
    <mergeCell ref="H74:I74"/>
    <mergeCell ref="H75:I75"/>
    <mergeCell ref="H76:I76"/>
    <mergeCell ref="H77:I77"/>
    <mergeCell ref="A78:B78"/>
    <mergeCell ref="H78:I78"/>
    <mergeCell ref="A79:B79"/>
    <mergeCell ref="A80:B80"/>
    <mergeCell ref="H79:I79"/>
    <mergeCell ref="H81:I81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A52:B52"/>
    <mergeCell ref="H52:I52"/>
    <mergeCell ref="H53:I53"/>
    <mergeCell ref="A54:B54"/>
    <mergeCell ref="A55:B55"/>
    <mergeCell ref="A56:B56"/>
    <mergeCell ref="H56:I56"/>
    <mergeCell ref="A57:B57"/>
    <mergeCell ref="H57:I57"/>
    <mergeCell ref="H54:I54"/>
    <mergeCell ref="A46:B46"/>
    <mergeCell ref="A47:B47"/>
    <mergeCell ref="A48:B48"/>
    <mergeCell ref="A49:B49"/>
    <mergeCell ref="A50:B50"/>
    <mergeCell ref="H50:I50"/>
    <mergeCell ref="A51:B51"/>
    <mergeCell ref="H51:I51"/>
    <mergeCell ref="H48:I48"/>
    <mergeCell ref="A39:B39"/>
    <mergeCell ref="H39:I39"/>
    <mergeCell ref="H40:I40"/>
    <mergeCell ref="A41:B41"/>
    <mergeCell ref="H41:I41"/>
    <mergeCell ref="H42:I42"/>
    <mergeCell ref="H43:I43"/>
    <mergeCell ref="A44:B44"/>
    <mergeCell ref="A45:B45"/>
    <mergeCell ref="H44:I44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</mergeCells>
  <phoneticPr fontId="2"/>
  <pageMargins left="0.78740157480314965" right="0.78740157480314965" top="0.59055118110236227" bottom="0.39370078740157483" header="0.51181102362204722" footer="0.19685039370078741"/>
  <pageSetup paperSize="9" firstPageNumber="400" orientation="portrait" useFirstPageNumber="1" horizontalDpi="300" verticalDpi="300" r:id="rId1"/>
  <headerFooter scaleWithDoc="0" alignWithMargins="0">
    <oddFooter>&amp;C- &amp;P 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126"/>
  <sheetViews>
    <sheetView zoomScaleNormal="100" zoomScaleSheetLayoutView="100" workbookViewId="0">
      <selection activeCell="S45" sqref="S45"/>
    </sheetView>
  </sheetViews>
  <sheetFormatPr defaultColWidth="8.6640625" defaultRowHeight="15.6" customHeight="1" x14ac:dyDescent="0.2"/>
  <cols>
    <col min="1" max="1" width="6.44140625" style="9" customWidth="1"/>
    <col min="2" max="2" width="8.6640625" style="9" customWidth="1"/>
    <col min="3" max="3" width="3.33203125" style="9" customWidth="1"/>
    <col min="4" max="4" width="7.44140625" style="11" customWidth="1"/>
    <col min="5" max="5" width="8.6640625" style="11" customWidth="1"/>
    <col min="6" max="6" width="7.44140625" style="11" customWidth="1"/>
    <col min="7" max="7" width="1.77734375" style="9" customWidth="1"/>
    <col min="8" max="8" width="6.6640625" style="9" customWidth="1"/>
    <col min="9" max="9" width="8.6640625" style="9" customWidth="1"/>
    <col min="10" max="10" width="3.21875" style="9" customWidth="1"/>
    <col min="11" max="11" width="7.44140625" style="9" customWidth="1"/>
    <col min="12" max="12" width="9.109375" style="9" customWidth="1"/>
    <col min="13" max="13" width="7.44140625" style="9" customWidth="1"/>
    <col min="14" max="16384" width="8.6640625" style="9"/>
  </cols>
  <sheetData>
    <row r="1" spans="1:13" ht="24.9" customHeight="1" x14ac:dyDescent="0.2">
      <c r="A1" s="420"/>
      <c r="B1" s="420"/>
      <c r="C1" s="420"/>
      <c r="D1" s="420"/>
      <c r="E1" s="420"/>
      <c r="F1" s="420"/>
      <c r="G1" s="420"/>
    </row>
    <row r="2" spans="1:13" ht="3.9" customHeight="1" x14ac:dyDescent="0.2">
      <c r="A2" s="8"/>
      <c r="B2" s="8"/>
      <c r="C2" s="8"/>
      <c r="D2" s="8"/>
      <c r="E2" s="8"/>
      <c r="F2" s="8"/>
      <c r="G2" s="8"/>
    </row>
    <row r="3" spans="1:13" ht="19.5" customHeight="1" x14ac:dyDescent="0.2">
      <c r="A3" s="344" t="s">
        <v>110</v>
      </c>
      <c r="B3" s="344"/>
      <c r="C3" s="344"/>
      <c r="D3" s="344"/>
      <c r="E3" s="344"/>
      <c r="F3" s="10"/>
      <c r="G3" s="11"/>
    </row>
    <row r="4" spans="1:13" ht="3.9" customHeight="1" x14ac:dyDescent="0.2">
      <c r="A4" s="29"/>
      <c r="B4" s="29"/>
      <c r="C4" s="29"/>
      <c r="D4" s="29"/>
      <c r="E4" s="29"/>
      <c r="F4" s="10"/>
      <c r="G4" s="11"/>
    </row>
    <row r="5" spans="1:13" ht="9.6" customHeight="1" x14ac:dyDescent="0.2">
      <c r="A5" s="12"/>
      <c r="B5" s="12"/>
      <c r="C5" s="12"/>
      <c r="D5" s="13"/>
      <c r="E5" s="13" t="s">
        <v>271</v>
      </c>
      <c r="F5" s="13"/>
      <c r="G5" s="13"/>
      <c r="H5" s="12"/>
      <c r="I5" s="12"/>
      <c r="J5" s="12"/>
      <c r="K5" s="13"/>
      <c r="L5" s="13" t="s">
        <v>271</v>
      </c>
      <c r="M5" s="30"/>
    </row>
    <row r="6" spans="1:13" s="30" customFormat="1" ht="10.5" customHeight="1" x14ac:dyDescent="0.2">
      <c r="A6" s="345" t="s">
        <v>94</v>
      </c>
      <c r="B6" s="345"/>
      <c r="C6" s="345"/>
      <c r="D6" s="345"/>
      <c r="E6" s="13" t="s">
        <v>272</v>
      </c>
      <c r="F6" s="13"/>
      <c r="G6" s="13"/>
      <c r="H6" s="346" t="s">
        <v>95</v>
      </c>
      <c r="I6" s="346"/>
      <c r="J6" s="347"/>
      <c r="K6" s="12"/>
      <c r="L6" s="13" t="s">
        <v>272</v>
      </c>
    </row>
    <row r="7" spans="1:13" ht="9.6" customHeight="1" x14ac:dyDescent="0.2">
      <c r="A7" s="12"/>
      <c r="B7" s="12"/>
      <c r="C7" s="12"/>
      <c r="D7" s="13"/>
      <c r="E7" s="13" t="s">
        <v>104</v>
      </c>
      <c r="F7" s="13"/>
      <c r="G7" s="13"/>
      <c r="H7" s="12"/>
      <c r="I7" s="12"/>
      <c r="J7" s="12"/>
      <c r="K7" s="13"/>
      <c r="L7" s="13" t="s">
        <v>104</v>
      </c>
      <c r="M7" s="30"/>
    </row>
    <row r="8" spans="1:13" ht="9.6" customHeight="1" x14ac:dyDescent="0.2">
      <c r="A8" s="12"/>
      <c r="B8" s="12"/>
      <c r="C8" s="12"/>
      <c r="D8" s="13" t="s">
        <v>263</v>
      </c>
      <c r="E8" s="13" t="s">
        <v>105</v>
      </c>
      <c r="F8" s="13"/>
      <c r="G8" s="13"/>
      <c r="H8" s="12"/>
      <c r="I8" s="12"/>
      <c r="J8" s="12"/>
      <c r="K8" s="13"/>
      <c r="L8" s="13" t="s">
        <v>77</v>
      </c>
      <c r="M8" s="30"/>
    </row>
    <row r="9" spans="1:13" ht="9.6" customHeight="1" x14ac:dyDescent="0.2">
      <c r="A9" s="192"/>
      <c r="B9" s="15"/>
      <c r="C9" s="15"/>
      <c r="D9" s="13"/>
      <c r="E9" s="13"/>
      <c r="F9" s="13"/>
      <c r="G9" s="13"/>
      <c r="H9" s="30"/>
      <c r="I9" s="30"/>
      <c r="J9" s="30"/>
      <c r="K9" s="13"/>
      <c r="L9" s="13"/>
      <c r="M9" s="30"/>
    </row>
    <row r="10" spans="1:13" ht="9.6" customHeight="1" x14ac:dyDescent="0.2">
      <c r="A10" s="348" t="s">
        <v>72</v>
      </c>
      <c r="B10" s="349"/>
      <c r="C10" s="350" t="s">
        <v>7</v>
      </c>
      <c r="D10" s="351"/>
      <c r="E10" s="16" t="s">
        <v>0</v>
      </c>
      <c r="F10" s="247"/>
      <c r="G10" s="13"/>
      <c r="H10" s="17" t="s">
        <v>12</v>
      </c>
      <c r="I10" s="16" t="s">
        <v>11</v>
      </c>
      <c r="J10" s="350" t="s">
        <v>8</v>
      </c>
      <c r="K10" s="351"/>
      <c r="L10" s="16" t="s">
        <v>9</v>
      </c>
      <c r="M10" s="30"/>
    </row>
    <row r="11" spans="1:13" ht="9.6" customHeight="1" x14ac:dyDescent="0.2">
      <c r="A11" s="352" t="s">
        <v>73</v>
      </c>
      <c r="B11" s="353"/>
      <c r="C11" s="18"/>
      <c r="D11" s="222">
        <f>SUM(D14,D17,D20,D23,D26,D29)</f>
        <v>1612</v>
      </c>
      <c r="E11" s="257">
        <f>SUM(E14,E17,E20,E23,E26,E29)</f>
        <v>816391</v>
      </c>
      <c r="F11" s="195"/>
      <c r="G11" s="13"/>
      <c r="H11" s="356" t="s">
        <v>10</v>
      </c>
      <c r="I11" s="261">
        <f>SUM(J11:L11)</f>
        <v>120767</v>
      </c>
      <c r="J11" s="371">
        <v>67436</v>
      </c>
      <c r="K11" s="372"/>
      <c r="L11" s="256">
        <v>53331</v>
      </c>
      <c r="M11" s="30"/>
    </row>
    <row r="12" spans="1:13" ht="9.6" customHeight="1" x14ac:dyDescent="0.2">
      <c r="A12" s="354"/>
      <c r="B12" s="355"/>
      <c r="C12" s="19"/>
      <c r="D12" s="222">
        <f>SUM(D15,D18,D21,D24,D27,D30)</f>
        <v>1381</v>
      </c>
      <c r="E12" s="261">
        <f>SUM(E15,E18,E21,E24,E27,E30)</f>
        <v>841878</v>
      </c>
      <c r="F12" s="195"/>
      <c r="G12" s="13"/>
      <c r="H12" s="357"/>
      <c r="I12" s="258">
        <f>SUM(J12:L12)</f>
        <v>142110</v>
      </c>
      <c r="J12" s="418">
        <v>74539</v>
      </c>
      <c r="K12" s="419"/>
      <c r="L12" s="259">
        <v>67571</v>
      </c>
      <c r="M12" s="30"/>
    </row>
    <row r="13" spans="1:13" ht="9.6" customHeight="1" x14ac:dyDescent="0.2">
      <c r="A13" s="354"/>
      <c r="B13" s="355"/>
      <c r="C13" s="19"/>
      <c r="D13" s="223">
        <f>SUM(D11-D12)</f>
        <v>231</v>
      </c>
      <c r="E13" s="261">
        <f>SUM(E11-E12)</f>
        <v>-25487</v>
      </c>
      <c r="F13" s="195"/>
      <c r="G13" s="13"/>
      <c r="H13" s="358"/>
      <c r="I13" s="254">
        <f>SUM(J13:L13)</f>
        <v>-21343</v>
      </c>
      <c r="J13" s="389">
        <f>SUM(J11-J12)</f>
        <v>-7103</v>
      </c>
      <c r="K13" s="390"/>
      <c r="L13" s="254">
        <f>SUM(L11-L12)</f>
        <v>-14240</v>
      </c>
      <c r="M13" s="30"/>
    </row>
    <row r="14" spans="1:13" ht="9.6" customHeight="1" x14ac:dyDescent="0.2">
      <c r="A14" s="354" t="s">
        <v>3</v>
      </c>
      <c r="B14" s="366" t="s">
        <v>6</v>
      </c>
      <c r="C14" s="21"/>
      <c r="D14" s="223">
        <v>87</v>
      </c>
      <c r="E14" s="261">
        <v>443950</v>
      </c>
      <c r="F14" s="195"/>
      <c r="G14" s="13"/>
      <c r="H14" s="30"/>
      <c r="I14" s="30"/>
      <c r="J14" s="30"/>
      <c r="K14" s="30"/>
      <c r="L14" s="30"/>
      <c r="M14" s="30"/>
    </row>
    <row r="15" spans="1:13" ht="9.6" customHeight="1" x14ac:dyDescent="0.2">
      <c r="A15" s="354"/>
      <c r="B15" s="366"/>
      <c r="C15" s="21"/>
      <c r="D15" s="223">
        <v>102</v>
      </c>
      <c r="E15" s="261">
        <v>521586</v>
      </c>
      <c r="F15" s="195"/>
      <c r="G15" s="13"/>
      <c r="H15" s="30"/>
      <c r="I15" s="30"/>
      <c r="J15" s="30"/>
      <c r="K15" s="30"/>
      <c r="L15" s="30"/>
      <c r="M15" s="30"/>
    </row>
    <row r="16" spans="1:13" ht="9.6" customHeight="1" x14ac:dyDescent="0.2">
      <c r="A16" s="354"/>
      <c r="B16" s="366"/>
      <c r="C16" s="21"/>
      <c r="D16" s="223">
        <f>SUM(D14-D15)</f>
        <v>-15</v>
      </c>
      <c r="E16" s="261">
        <f>SUM(E14-E15)</f>
        <v>-77636</v>
      </c>
      <c r="F16" s="195"/>
      <c r="G16" s="13"/>
      <c r="H16" s="30"/>
      <c r="I16" s="30"/>
      <c r="J16" s="30"/>
      <c r="K16" s="30"/>
      <c r="L16" s="30"/>
      <c r="M16" s="30"/>
    </row>
    <row r="17" spans="1:13" ht="9.6" customHeight="1" x14ac:dyDescent="0.2">
      <c r="A17" s="365"/>
      <c r="B17" s="366" t="s">
        <v>5</v>
      </c>
      <c r="C17" s="21"/>
      <c r="D17" s="223">
        <v>1524</v>
      </c>
      <c r="E17" s="261">
        <v>372143</v>
      </c>
      <c r="F17" s="195"/>
      <c r="G17" s="13"/>
      <c r="H17" s="30"/>
      <c r="I17" s="30"/>
      <c r="J17" s="30"/>
      <c r="K17" s="13"/>
      <c r="L17" s="13" t="s">
        <v>271</v>
      </c>
      <c r="M17" s="30"/>
    </row>
    <row r="18" spans="1:13" ht="9.6" customHeight="1" x14ac:dyDescent="0.2">
      <c r="A18" s="365"/>
      <c r="B18" s="366"/>
      <c r="C18" s="21"/>
      <c r="D18" s="223">
        <v>1278</v>
      </c>
      <c r="E18" s="261">
        <v>320188</v>
      </c>
      <c r="F18" s="195"/>
      <c r="G18" s="13"/>
      <c r="H18" s="30"/>
      <c r="I18" s="30"/>
      <c r="J18" s="30"/>
      <c r="K18" s="13"/>
      <c r="L18" s="13" t="s">
        <v>272</v>
      </c>
      <c r="M18" s="30"/>
    </row>
    <row r="19" spans="1:13" ht="9.6" customHeight="1" x14ac:dyDescent="0.2">
      <c r="A19" s="365"/>
      <c r="B19" s="366"/>
      <c r="C19" s="21"/>
      <c r="D19" s="223">
        <f>SUM(D17-D18)</f>
        <v>246</v>
      </c>
      <c r="E19" s="261">
        <f>SUM(E17-E18)</f>
        <v>51955</v>
      </c>
      <c r="F19" s="195"/>
      <c r="G19" s="13"/>
      <c r="H19" s="30"/>
      <c r="I19" s="30"/>
      <c r="J19" s="30"/>
      <c r="K19" s="13"/>
      <c r="L19" s="13" t="s">
        <v>104</v>
      </c>
      <c r="M19" s="30"/>
    </row>
    <row r="20" spans="1:13" ht="11.1" customHeight="1" x14ac:dyDescent="0.2">
      <c r="A20" s="365" t="s">
        <v>4</v>
      </c>
      <c r="B20" s="355"/>
      <c r="C20" s="19"/>
      <c r="D20" s="223">
        <v>0</v>
      </c>
      <c r="E20" s="261">
        <v>0</v>
      </c>
      <c r="F20" s="195"/>
      <c r="G20" s="13"/>
      <c r="H20" s="367" t="s">
        <v>96</v>
      </c>
      <c r="I20" s="367"/>
      <c r="J20" s="367"/>
      <c r="K20" s="367"/>
      <c r="L20" s="13"/>
      <c r="M20" s="30"/>
    </row>
    <row r="21" spans="1:13" ht="9.6" customHeight="1" x14ac:dyDescent="0.2">
      <c r="A21" s="365"/>
      <c r="B21" s="355"/>
      <c r="C21" s="19"/>
      <c r="D21" s="223">
        <v>0</v>
      </c>
      <c r="E21" s="261">
        <v>0</v>
      </c>
      <c r="F21" s="195"/>
      <c r="G21" s="13"/>
      <c r="H21" s="255"/>
      <c r="I21" s="16" t="s">
        <v>71</v>
      </c>
      <c r="J21" s="350" t="s">
        <v>69</v>
      </c>
      <c r="K21" s="351"/>
      <c r="L21" s="16" t="s">
        <v>70</v>
      </c>
      <c r="M21" s="30"/>
    </row>
    <row r="22" spans="1:13" ht="9.6" customHeight="1" x14ac:dyDescent="0.2">
      <c r="A22" s="365"/>
      <c r="B22" s="355"/>
      <c r="C22" s="19"/>
      <c r="D22" s="223">
        <v>0</v>
      </c>
      <c r="E22" s="261">
        <v>0</v>
      </c>
      <c r="F22" s="195"/>
      <c r="G22" s="13"/>
      <c r="H22" s="368" t="s">
        <v>79</v>
      </c>
      <c r="I22" s="256">
        <f>SUM(J22:L22)</f>
        <v>0</v>
      </c>
      <c r="J22" s="371">
        <v>0</v>
      </c>
      <c r="K22" s="372"/>
      <c r="L22" s="256">
        <v>0</v>
      </c>
      <c r="M22" s="30"/>
    </row>
    <row r="23" spans="1:13" ht="9.6" customHeight="1" x14ac:dyDescent="0.2">
      <c r="A23" s="354" t="s">
        <v>74</v>
      </c>
      <c r="B23" s="355"/>
      <c r="C23" s="19"/>
      <c r="D23" s="223">
        <v>0</v>
      </c>
      <c r="E23" s="261">
        <v>0</v>
      </c>
      <c r="F23" s="195"/>
      <c r="G23" s="13"/>
      <c r="H23" s="369"/>
      <c r="I23" s="257">
        <f>SUM(J23:L23)</f>
        <v>0</v>
      </c>
      <c r="J23" s="373">
        <v>0</v>
      </c>
      <c r="K23" s="374"/>
      <c r="L23" s="257">
        <v>0</v>
      </c>
      <c r="M23" s="30"/>
    </row>
    <row r="24" spans="1:13" ht="9.6" customHeight="1" x14ac:dyDescent="0.2">
      <c r="A24" s="354"/>
      <c r="B24" s="355"/>
      <c r="C24" s="19"/>
      <c r="D24" s="223">
        <v>0</v>
      </c>
      <c r="E24" s="261">
        <v>0</v>
      </c>
      <c r="F24" s="195"/>
      <c r="G24" s="13"/>
      <c r="H24" s="370"/>
      <c r="I24" s="258">
        <f>SUM(J24:L24)</f>
        <v>0</v>
      </c>
      <c r="J24" s="387">
        <f>SUM(J22-J23)</f>
        <v>0</v>
      </c>
      <c r="K24" s="388"/>
      <c r="L24" s="257">
        <f>SUM(L22-L23)</f>
        <v>0</v>
      </c>
      <c r="M24" s="30"/>
    </row>
    <row r="25" spans="1:13" ht="9.6" customHeight="1" x14ac:dyDescent="0.2">
      <c r="A25" s="354"/>
      <c r="B25" s="355"/>
      <c r="C25" s="19"/>
      <c r="D25" s="223">
        <f>D23-D24</f>
        <v>0</v>
      </c>
      <c r="E25" s="261">
        <f>E23-E24</f>
        <v>0</v>
      </c>
      <c r="F25" s="195"/>
      <c r="G25" s="13"/>
      <c r="H25" s="377" t="s">
        <v>75</v>
      </c>
      <c r="I25" s="261">
        <f t="shared" ref="I25:I30" si="0">SUM(J25:L25)</f>
        <v>11558</v>
      </c>
      <c r="J25" s="387">
        <v>5779</v>
      </c>
      <c r="K25" s="388"/>
      <c r="L25" s="258">
        <f>J25</f>
        <v>5779</v>
      </c>
      <c r="M25" s="30"/>
    </row>
    <row r="26" spans="1:13" ht="9.6" customHeight="1" x14ac:dyDescent="0.2">
      <c r="A26" s="354" t="s">
        <v>1</v>
      </c>
      <c r="B26" s="355"/>
      <c r="C26" s="260"/>
      <c r="D26" s="223">
        <v>0</v>
      </c>
      <c r="E26" s="261">
        <v>0</v>
      </c>
      <c r="F26" s="195"/>
      <c r="G26" s="13"/>
      <c r="H26" s="378"/>
      <c r="I26" s="258">
        <f t="shared" si="0"/>
        <v>10896</v>
      </c>
      <c r="J26" s="387">
        <v>5448</v>
      </c>
      <c r="K26" s="388"/>
      <c r="L26" s="258">
        <f>J26</f>
        <v>5448</v>
      </c>
      <c r="M26" s="30"/>
    </row>
    <row r="27" spans="1:13" ht="9.6" customHeight="1" x14ac:dyDescent="0.2">
      <c r="A27" s="354"/>
      <c r="B27" s="355"/>
      <c r="C27" s="19"/>
      <c r="D27" s="223">
        <v>0</v>
      </c>
      <c r="E27" s="261">
        <v>0</v>
      </c>
      <c r="F27" s="195"/>
      <c r="G27" s="13"/>
      <c r="H27" s="379"/>
      <c r="I27" s="258">
        <f t="shared" si="0"/>
        <v>662</v>
      </c>
      <c r="J27" s="387">
        <f>SUM(J25-J26)</f>
        <v>331</v>
      </c>
      <c r="K27" s="388"/>
      <c r="L27" s="258">
        <f>SUM(L25-L26)</f>
        <v>331</v>
      </c>
      <c r="M27" s="30"/>
    </row>
    <row r="28" spans="1:13" ht="9.6" customHeight="1" x14ac:dyDescent="0.2">
      <c r="A28" s="354"/>
      <c r="B28" s="355"/>
      <c r="C28" s="19"/>
      <c r="D28" s="223">
        <v>0</v>
      </c>
      <c r="E28" s="261">
        <v>0</v>
      </c>
      <c r="F28" s="195"/>
      <c r="G28" s="13"/>
      <c r="H28" s="377" t="s">
        <v>76</v>
      </c>
      <c r="I28" s="258">
        <f t="shared" si="0"/>
        <v>0</v>
      </c>
      <c r="J28" s="387">
        <v>0</v>
      </c>
      <c r="K28" s="388"/>
      <c r="L28" s="258">
        <v>0</v>
      </c>
      <c r="M28" s="30"/>
    </row>
    <row r="29" spans="1:13" ht="9.6" customHeight="1" x14ac:dyDescent="0.2">
      <c r="A29" s="354" t="s">
        <v>2</v>
      </c>
      <c r="B29" s="355"/>
      <c r="C29" s="19"/>
      <c r="D29" s="223">
        <v>1</v>
      </c>
      <c r="E29" s="261">
        <v>298</v>
      </c>
      <c r="F29" s="195"/>
      <c r="G29" s="13"/>
      <c r="H29" s="378"/>
      <c r="I29" s="258">
        <f t="shared" si="0"/>
        <v>0</v>
      </c>
      <c r="J29" s="387">
        <v>0</v>
      </c>
      <c r="K29" s="388"/>
      <c r="L29" s="258">
        <v>0</v>
      </c>
      <c r="M29" s="30"/>
    </row>
    <row r="30" spans="1:13" ht="9.6" customHeight="1" x14ac:dyDescent="0.2">
      <c r="A30" s="354"/>
      <c r="B30" s="355"/>
      <c r="C30" s="19"/>
      <c r="D30" s="223">
        <v>1</v>
      </c>
      <c r="E30" s="261">
        <v>104</v>
      </c>
      <c r="F30" s="195"/>
      <c r="G30" s="13"/>
      <c r="H30" s="382"/>
      <c r="I30" s="254">
        <f t="shared" si="0"/>
        <v>0</v>
      </c>
      <c r="J30" s="389">
        <v>0</v>
      </c>
      <c r="K30" s="390"/>
      <c r="L30" s="254">
        <v>0</v>
      </c>
      <c r="M30" s="30"/>
    </row>
    <row r="31" spans="1:13" ht="9.6" customHeight="1" x14ac:dyDescent="0.2">
      <c r="A31" s="385"/>
      <c r="B31" s="386"/>
      <c r="C31" s="20"/>
      <c r="D31" s="221">
        <f>SUM(D29-D30)</f>
        <v>0</v>
      </c>
      <c r="E31" s="254">
        <f>SUM(E29-E30)</f>
        <v>194</v>
      </c>
      <c r="F31" s="13"/>
      <c r="G31" s="13"/>
      <c r="H31" s="30"/>
      <c r="I31" s="30"/>
      <c r="J31" s="30"/>
      <c r="K31" s="30"/>
      <c r="L31" s="30"/>
      <c r="M31" s="30"/>
    </row>
    <row r="32" spans="1:13" ht="9" customHeight="1" x14ac:dyDescent="0.2">
      <c r="A32" s="30"/>
      <c r="B32" s="30"/>
      <c r="C32" s="30"/>
      <c r="D32" s="13"/>
      <c r="E32" s="13"/>
      <c r="F32" s="13"/>
      <c r="G32" s="195"/>
      <c r="H32" s="30"/>
      <c r="I32" s="30"/>
      <c r="J32" s="30"/>
      <c r="K32" s="30"/>
      <c r="L32" s="30"/>
      <c r="M32" s="30"/>
    </row>
    <row r="33" spans="1:13" ht="10.5" customHeight="1" x14ac:dyDescent="0.2">
      <c r="A33" s="391" t="s">
        <v>97</v>
      </c>
      <c r="B33" s="391"/>
      <c r="C33" s="391"/>
      <c r="D33" s="391"/>
      <c r="E33" s="392"/>
      <c r="F33" s="13" t="s">
        <v>106</v>
      </c>
      <c r="G33" s="30"/>
      <c r="H33" s="30"/>
      <c r="I33" s="30"/>
      <c r="J33" s="30"/>
      <c r="K33" s="30"/>
      <c r="L33" s="30"/>
      <c r="M33" s="30"/>
    </row>
    <row r="34" spans="1:13" ht="9" customHeight="1" x14ac:dyDescent="0.2">
      <c r="A34" s="393" t="s">
        <v>225</v>
      </c>
      <c r="B34" s="394"/>
      <c r="C34" s="22" t="s">
        <v>264</v>
      </c>
      <c r="D34" s="23" t="s">
        <v>11</v>
      </c>
      <c r="E34" s="1" t="s">
        <v>69</v>
      </c>
      <c r="F34" s="2" t="s">
        <v>70</v>
      </c>
      <c r="G34" s="30"/>
      <c r="H34" s="393" t="s">
        <v>225</v>
      </c>
      <c r="I34" s="394"/>
      <c r="J34" s="22" t="s">
        <v>264</v>
      </c>
      <c r="K34" s="23" t="s">
        <v>11</v>
      </c>
      <c r="L34" s="1" t="s">
        <v>69</v>
      </c>
      <c r="M34" s="2" t="s">
        <v>70</v>
      </c>
    </row>
    <row r="35" spans="1:13" ht="9" customHeight="1" x14ac:dyDescent="0.2">
      <c r="A35" s="395" t="s">
        <v>13</v>
      </c>
      <c r="B35" s="396"/>
      <c r="C35" s="185"/>
      <c r="D35" s="186">
        <f>SUM(D36+K81)</f>
        <v>98366</v>
      </c>
      <c r="E35" s="186">
        <f>SUM(E36+L81)</f>
        <v>18806</v>
      </c>
      <c r="F35" s="187">
        <f>SUM(F36+M81)</f>
        <v>79560</v>
      </c>
      <c r="G35" s="30"/>
      <c r="H35" s="421" t="s">
        <v>43</v>
      </c>
      <c r="I35" s="422"/>
      <c r="J35" s="5">
        <v>264</v>
      </c>
      <c r="K35" s="35">
        <f>SUM(L35,M35)</f>
        <v>0</v>
      </c>
      <c r="L35" s="287">
        <v>0</v>
      </c>
      <c r="M35" s="288"/>
    </row>
    <row r="36" spans="1:13" ht="9" customHeight="1" x14ac:dyDescent="0.2">
      <c r="A36" s="225" t="s">
        <v>226</v>
      </c>
      <c r="B36" s="188"/>
      <c r="C36" s="189"/>
      <c r="D36" s="190">
        <f>SUM(D37+D49+D56+D67+K37+K53+K63+K72+K80)</f>
        <v>98366</v>
      </c>
      <c r="E36" s="289">
        <f>SUM(E37+E49+E56+E67+L37+L53+L63+L72+L80)</f>
        <v>18806</v>
      </c>
      <c r="F36" s="187">
        <f>SUM(F37+F49+F56+F67+M37+M53+M63+M72+M80)</f>
        <v>79560</v>
      </c>
      <c r="G36" s="30"/>
      <c r="H36" s="399" t="s">
        <v>44</v>
      </c>
      <c r="I36" s="400"/>
      <c r="J36" s="6">
        <v>265</v>
      </c>
      <c r="K36" s="36">
        <f>SUM(L36,M36)</f>
        <v>0</v>
      </c>
      <c r="L36" s="41">
        <v>0</v>
      </c>
      <c r="M36" s="42"/>
    </row>
    <row r="37" spans="1:13" ht="9" customHeight="1" x14ac:dyDescent="0.2">
      <c r="A37" s="399" t="s">
        <v>100</v>
      </c>
      <c r="B37" s="401"/>
      <c r="C37" s="6"/>
      <c r="D37" s="36">
        <f>SUM(D38:D48)</f>
        <v>7390</v>
      </c>
      <c r="E37" s="41">
        <f>SUM(E38:E48)</f>
        <v>848</v>
      </c>
      <c r="F37" s="42">
        <f>SUM(F38:F48)</f>
        <v>6542</v>
      </c>
      <c r="G37" s="30"/>
      <c r="H37" s="399" t="s">
        <v>45</v>
      </c>
      <c r="I37" s="401"/>
      <c r="J37" s="6"/>
      <c r="K37" s="36">
        <f>SUM(K38:K52)</f>
        <v>25932</v>
      </c>
      <c r="L37" s="41">
        <f>SUM(L38:L52)</f>
        <v>5</v>
      </c>
      <c r="M37" s="42">
        <f>SUM(M38:M52)</f>
        <v>25927</v>
      </c>
    </row>
    <row r="38" spans="1:13" ht="9" customHeight="1" x14ac:dyDescent="0.2">
      <c r="A38" s="402" t="s">
        <v>14</v>
      </c>
      <c r="B38" s="403"/>
      <c r="C38" s="6">
        <v>11</v>
      </c>
      <c r="D38" s="36">
        <f t="shared" ref="D38:D80" si="1">SUM(E38,F38)</f>
        <v>0</v>
      </c>
      <c r="E38" s="41">
        <v>0</v>
      </c>
      <c r="F38" s="42"/>
      <c r="G38" s="30"/>
      <c r="H38" s="399" t="s">
        <v>46</v>
      </c>
      <c r="I38" s="401"/>
      <c r="J38" s="6">
        <v>271</v>
      </c>
      <c r="K38" s="36">
        <f t="shared" ref="K38:K52" si="2">SUM(L38,M38)</f>
        <v>0</v>
      </c>
      <c r="L38" s="41">
        <v>0</v>
      </c>
      <c r="M38" s="42">
        <v>0</v>
      </c>
    </row>
    <row r="39" spans="1:13" ht="9" customHeight="1" x14ac:dyDescent="0.2">
      <c r="A39" s="402" t="s">
        <v>15</v>
      </c>
      <c r="B39" s="403"/>
      <c r="C39" s="6">
        <v>21</v>
      </c>
      <c r="D39" s="36">
        <f t="shared" si="1"/>
        <v>73</v>
      </c>
      <c r="E39" s="41">
        <v>0</v>
      </c>
      <c r="F39" s="42">
        <v>73</v>
      </c>
      <c r="G39" s="30"/>
      <c r="H39" s="399" t="s">
        <v>265</v>
      </c>
      <c r="I39" s="401"/>
      <c r="J39" s="6">
        <v>281</v>
      </c>
      <c r="K39" s="36">
        <f t="shared" si="2"/>
        <v>2095</v>
      </c>
      <c r="L39" s="41">
        <v>0</v>
      </c>
      <c r="M39" s="42">
        <v>2095</v>
      </c>
    </row>
    <row r="40" spans="1:13" ht="9" customHeight="1" x14ac:dyDescent="0.2">
      <c r="A40" s="228" t="s">
        <v>266</v>
      </c>
      <c r="B40" s="227"/>
      <c r="C40" s="6">
        <v>22</v>
      </c>
      <c r="D40" s="36">
        <f t="shared" si="1"/>
        <v>0</v>
      </c>
      <c r="E40" s="41">
        <v>0</v>
      </c>
      <c r="F40" s="42"/>
      <c r="G40" s="30"/>
      <c r="H40" s="399" t="s">
        <v>47</v>
      </c>
      <c r="I40" s="401"/>
      <c r="J40" s="6">
        <v>291</v>
      </c>
      <c r="K40" s="36">
        <f t="shared" si="2"/>
        <v>0</v>
      </c>
      <c r="L40" s="41">
        <v>0</v>
      </c>
      <c r="M40" s="42">
        <v>0</v>
      </c>
    </row>
    <row r="41" spans="1:13" ht="9" customHeight="1" x14ac:dyDescent="0.2">
      <c r="A41" s="402" t="s">
        <v>16</v>
      </c>
      <c r="B41" s="403"/>
      <c r="C41" s="6">
        <v>23</v>
      </c>
      <c r="D41" s="36">
        <f t="shared" si="1"/>
        <v>0</v>
      </c>
      <c r="E41" s="41">
        <v>0</v>
      </c>
      <c r="F41" s="42"/>
      <c r="G41" s="30"/>
      <c r="H41" s="399" t="s">
        <v>227</v>
      </c>
      <c r="I41" s="401"/>
      <c r="J41" s="6">
        <v>301</v>
      </c>
      <c r="K41" s="36">
        <f t="shared" si="2"/>
        <v>1234</v>
      </c>
      <c r="L41" s="41">
        <v>5</v>
      </c>
      <c r="M41" s="42">
        <v>1229</v>
      </c>
    </row>
    <row r="42" spans="1:13" ht="9" customHeight="1" x14ac:dyDescent="0.2">
      <c r="A42" s="228" t="s">
        <v>81</v>
      </c>
      <c r="B42" s="227"/>
      <c r="C42" s="6">
        <v>24</v>
      </c>
      <c r="D42" s="36">
        <f t="shared" si="1"/>
        <v>0</v>
      </c>
      <c r="E42" s="41">
        <v>0</v>
      </c>
      <c r="F42" s="42"/>
      <c r="G42" s="30"/>
      <c r="H42" s="399" t="s">
        <v>48</v>
      </c>
      <c r="I42" s="401"/>
      <c r="J42" s="6">
        <v>311</v>
      </c>
      <c r="K42" s="36">
        <f t="shared" si="2"/>
        <v>13646</v>
      </c>
      <c r="L42" s="41">
        <v>0</v>
      </c>
      <c r="M42" s="42">
        <v>13646</v>
      </c>
    </row>
    <row r="43" spans="1:13" ht="9" customHeight="1" x14ac:dyDescent="0.2">
      <c r="A43" s="149" t="s">
        <v>107</v>
      </c>
      <c r="B43" s="150"/>
      <c r="C43" s="191">
        <v>31</v>
      </c>
      <c r="D43" s="151">
        <f t="shared" si="1"/>
        <v>1401</v>
      </c>
      <c r="E43" s="152">
        <v>0</v>
      </c>
      <c r="F43" s="153">
        <v>1401</v>
      </c>
      <c r="G43" s="30"/>
      <c r="H43" s="399" t="s">
        <v>267</v>
      </c>
      <c r="I43" s="401"/>
      <c r="J43" s="6">
        <v>320</v>
      </c>
      <c r="K43" s="36">
        <f t="shared" si="2"/>
        <v>3070</v>
      </c>
      <c r="L43" s="41">
        <v>0</v>
      </c>
      <c r="M43" s="42">
        <v>3070</v>
      </c>
    </row>
    <row r="44" spans="1:13" ht="9" customHeight="1" x14ac:dyDescent="0.2">
      <c r="A44" s="402" t="s">
        <v>17</v>
      </c>
      <c r="B44" s="403"/>
      <c r="C44" s="6">
        <v>41</v>
      </c>
      <c r="D44" s="36">
        <f t="shared" si="1"/>
        <v>0</v>
      </c>
      <c r="E44" s="41">
        <v>0</v>
      </c>
      <c r="F44" s="42"/>
      <c r="G44" s="30"/>
      <c r="H44" s="399" t="s">
        <v>268</v>
      </c>
      <c r="I44" s="401"/>
      <c r="J44" s="6">
        <v>321</v>
      </c>
      <c r="K44" s="36">
        <f t="shared" si="2"/>
        <v>4053</v>
      </c>
      <c r="L44" s="41">
        <v>0</v>
      </c>
      <c r="M44" s="42">
        <v>4053</v>
      </c>
    </row>
    <row r="45" spans="1:13" ht="9" customHeight="1" x14ac:dyDescent="0.2">
      <c r="A45" s="404" t="s">
        <v>82</v>
      </c>
      <c r="B45" s="405"/>
      <c r="C45" s="6">
        <v>51</v>
      </c>
      <c r="D45" s="36">
        <f t="shared" si="1"/>
        <v>647</v>
      </c>
      <c r="E45" s="41">
        <v>604</v>
      </c>
      <c r="F45" s="42">
        <v>43</v>
      </c>
      <c r="G45" s="30"/>
      <c r="H45" s="226" t="s">
        <v>50</v>
      </c>
      <c r="I45" s="227"/>
      <c r="J45" s="6">
        <v>322</v>
      </c>
      <c r="K45" s="36">
        <f t="shared" si="2"/>
        <v>0</v>
      </c>
      <c r="L45" s="41">
        <v>0</v>
      </c>
      <c r="M45" s="42">
        <v>0</v>
      </c>
    </row>
    <row r="46" spans="1:13" ht="9" customHeight="1" x14ac:dyDescent="0.2">
      <c r="A46" s="402" t="s">
        <v>18</v>
      </c>
      <c r="B46" s="403"/>
      <c r="C46" s="6">
        <v>61</v>
      </c>
      <c r="D46" s="36">
        <f t="shared" si="1"/>
        <v>0</v>
      </c>
      <c r="E46" s="41">
        <v>0</v>
      </c>
      <c r="F46" s="42"/>
      <c r="G46" s="30"/>
      <c r="H46" s="226" t="s">
        <v>51</v>
      </c>
      <c r="I46" s="227"/>
      <c r="J46" s="6">
        <v>323</v>
      </c>
      <c r="K46" s="36">
        <f t="shared" si="2"/>
        <v>1834</v>
      </c>
      <c r="L46" s="41">
        <v>0</v>
      </c>
      <c r="M46" s="42">
        <v>1834</v>
      </c>
    </row>
    <row r="47" spans="1:13" ht="9" customHeight="1" x14ac:dyDescent="0.2">
      <c r="A47" s="404" t="s">
        <v>90</v>
      </c>
      <c r="B47" s="405"/>
      <c r="C47" s="6">
        <v>71</v>
      </c>
      <c r="D47" s="36">
        <f t="shared" si="1"/>
        <v>2568</v>
      </c>
      <c r="E47" s="41">
        <v>68</v>
      </c>
      <c r="F47" s="42">
        <v>2500</v>
      </c>
      <c r="G47" s="30"/>
      <c r="H47" s="226" t="s">
        <v>49</v>
      </c>
      <c r="I47" s="227"/>
      <c r="J47" s="6">
        <v>324</v>
      </c>
      <c r="K47" s="36">
        <f t="shared" si="2"/>
        <v>0</v>
      </c>
      <c r="L47" s="41">
        <v>0</v>
      </c>
      <c r="M47" s="42">
        <v>0</v>
      </c>
    </row>
    <row r="48" spans="1:13" ht="9" customHeight="1" x14ac:dyDescent="0.2">
      <c r="A48" s="406" t="s">
        <v>98</v>
      </c>
      <c r="B48" s="407"/>
      <c r="C48" s="220">
        <v>81</v>
      </c>
      <c r="D48" s="36">
        <f t="shared" si="1"/>
        <v>2701</v>
      </c>
      <c r="E48" s="41">
        <v>176</v>
      </c>
      <c r="F48" s="42">
        <v>2525</v>
      </c>
      <c r="G48" s="30"/>
      <c r="H48" s="399" t="s">
        <v>269</v>
      </c>
      <c r="I48" s="401"/>
      <c r="J48" s="6">
        <v>331</v>
      </c>
      <c r="K48" s="36">
        <f t="shared" si="2"/>
        <v>0</v>
      </c>
      <c r="L48" s="41">
        <v>0</v>
      </c>
      <c r="M48" s="42">
        <v>0</v>
      </c>
    </row>
    <row r="49" spans="1:13" ht="9" customHeight="1" x14ac:dyDescent="0.2">
      <c r="A49" s="399" t="s">
        <v>19</v>
      </c>
      <c r="B49" s="408"/>
      <c r="C49" s="6"/>
      <c r="D49" s="36">
        <f>SUM(D50:D55)</f>
        <v>2577</v>
      </c>
      <c r="E49" s="41">
        <f>SUM(E50:E55)</f>
        <v>6</v>
      </c>
      <c r="F49" s="42">
        <f>SUM(F50:F55)</f>
        <v>2571</v>
      </c>
      <c r="G49" s="30"/>
      <c r="H49" s="226" t="s">
        <v>228</v>
      </c>
      <c r="I49" s="227"/>
      <c r="J49" s="6">
        <v>341</v>
      </c>
      <c r="K49" s="36">
        <f t="shared" si="2"/>
        <v>0</v>
      </c>
      <c r="L49" s="41">
        <v>0</v>
      </c>
      <c r="M49" s="42">
        <v>0</v>
      </c>
    </row>
    <row r="50" spans="1:13" ht="9" customHeight="1" x14ac:dyDescent="0.2">
      <c r="A50" s="399" t="s">
        <v>20</v>
      </c>
      <c r="B50" s="408"/>
      <c r="C50" s="6">
        <v>91</v>
      </c>
      <c r="D50" s="36">
        <f t="shared" si="1"/>
        <v>0</v>
      </c>
      <c r="E50" s="41">
        <v>0</v>
      </c>
      <c r="F50" s="42"/>
      <c r="G50" s="30"/>
      <c r="H50" s="399" t="s">
        <v>52</v>
      </c>
      <c r="I50" s="400"/>
      <c r="J50" s="6">
        <v>351</v>
      </c>
      <c r="K50" s="36">
        <f t="shared" si="2"/>
        <v>0</v>
      </c>
      <c r="L50" s="41">
        <v>0</v>
      </c>
      <c r="M50" s="42">
        <v>0</v>
      </c>
    </row>
    <row r="51" spans="1:13" ht="9" customHeight="1" x14ac:dyDescent="0.2">
      <c r="A51" s="399" t="s">
        <v>21</v>
      </c>
      <c r="B51" s="408"/>
      <c r="C51" s="6">
        <v>92</v>
      </c>
      <c r="D51" s="36">
        <f t="shared" si="1"/>
        <v>2505</v>
      </c>
      <c r="E51" s="41">
        <v>0</v>
      </c>
      <c r="F51" s="42">
        <v>2505</v>
      </c>
      <c r="G51" s="30"/>
      <c r="H51" s="399" t="s">
        <v>53</v>
      </c>
      <c r="I51" s="400"/>
      <c r="J51" s="6">
        <v>361</v>
      </c>
      <c r="K51" s="36">
        <f t="shared" si="2"/>
        <v>0</v>
      </c>
      <c r="L51" s="41">
        <v>0</v>
      </c>
      <c r="M51" s="42">
        <v>0</v>
      </c>
    </row>
    <row r="52" spans="1:13" s="30" customFormat="1" ht="18" customHeight="1" x14ac:dyDescent="0.2">
      <c r="A52" s="399" t="s">
        <v>22</v>
      </c>
      <c r="B52" s="400"/>
      <c r="C52" s="6">
        <v>101</v>
      </c>
      <c r="D52" s="36">
        <f t="shared" si="1"/>
        <v>66</v>
      </c>
      <c r="E52" s="41">
        <v>0</v>
      </c>
      <c r="F52" s="42">
        <v>66</v>
      </c>
      <c r="H52" s="406" t="s">
        <v>101</v>
      </c>
      <c r="I52" s="407"/>
      <c r="J52" s="220">
        <v>371</v>
      </c>
      <c r="K52" s="36">
        <f t="shared" si="2"/>
        <v>0</v>
      </c>
      <c r="L52" s="41">
        <v>0</v>
      </c>
      <c r="M52" s="42">
        <v>0</v>
      </c>
    </row>
    <row r="53" spans="1:13" ht="9" customHeight="1" x14ac:dyDescent="0.2">
      <c r="A53" s="226" t="s">
        <v>23</v>
      </c>
      <c r="B53" s="227"/>
      <c r="C53" s="6">
        <v>111</v>
      </c>
      <c r="D53" s="36">
        <f t="shared" si="1"/>
        <v>0</v>
      </c>
      <c r="E53" s="41">
        <v>0</v>
      </c>
      <c r="F53" s="42">
        <v>0</v>
      </c>
      <c r="G53" s="30"/>
      <c r="H53" s="404" t="s">
        <v>54</v>
      </c>
      <c r="I53" s="405"/>
      <c r="J53" s="6"/>
      <c r="K53" s="36">
        <f>SUM(K54:K62)</f>
        <v>1813</v>
      </c>
      <c r="L53" s="41">
        <f>SUM(L54:L62)</f>
        <v>0</v>
      </c>
      <c r="M53" s="42">
        <f>SUM(M54:M62)</f>
        <v>1813</v>
      </c>
    </row>
    <row r="54" spans="1:13" ht="9" customHeight="1" x14ac:dyDescent="0.2">
      <c r="A54" s="404" t="s">
        <v>93</v>
      </c>
      <c r="B54" s="405"/>
      <c r="C54" s="6">
        <v>112</v>
      </c>
      <c r="D54" s="36">
        <f t="shared" si="1"/>
        <v>6</v>
      </c>
      <c r="E54" s="41">
        <v>6</v>
      </c>
      <c r="F54" s="42">
        <v>0</v>
      </c>
      <c r="G54" s="30"/>
      <c r="H54" s="399" t="s">
        <v>80</v>
      </c>
      <c r="I54" s="400"/>
      <c r="J54" s="6">
        <v>381</v>
      </c>
      <c r="K54" s="36">
        <f t="shared" ref="K54:K62" si="3">SUM(L54,M54)</f>
        <v>0</v>
      </c>
      <c r="L54" s="41">
        <v>0</v>
      </c>
      <c r="M54" s="42">
        <v>0</v>
      </c>
    </row>
    <row r="55" spans="1:13" ht="9" customHeight="1" x14ac:dyDescent="0.2">
      <c r="A55" s="399" t="s">
        <v>24</v>
      </c>
      <c r="B55" s="408"/>
      <c r="C55" s="6">
        <v>121</v>
      </c>
      <c r="D55" s="36">
        <f t="shared" si="1"/>
        <v>0</v>
      </c>
      <c r="E55" s="41">
        <v>0</v>
      </c>
      <c r="F55" s="42">
        <v>0</v>
      </c>
      <c r="G55" s="30"/>
      <c r="H55" s="226" t="s">
        <v>55</v>
      </c>
      <c r="I55" s="227"/>
      <c r="J55" s="6">
        <v>391</v>
      </c>
      <c r="K55" s="36">
        <f t="shared" si="3"/>
        <v>0</v>
      </c>
      <c r="L55" s="41">
        <v>0</v>
      </c>
      <c r="M55" s="42">
        <v>0</v>
      </c>
    </row>
    <row r="56" spans="1:13" ht="9" customHeight="1" x14ac:dyDescent="0.2">
      <c r="A56" s="404" t="s">
        <v>25</v>
      </c>
      <c r="B56" s="405"/>
      <c r="C56" s="6"/>
      <c r="D56" s="36">
        <f>SUM(D57:D66)</f>
        <v>16707</v>
      </c>
      <c r="E56" s="41">
        <f>SUM(E57:E66)</f>
        <v>0</v>
      </c>
      <c r="F56" s="42">
        <f>SUM(F57:F66)</f>
        <v>16707</v>
      </c>
      <c r="G56" s="30"/>
      <c r="H56" s="406" t="s">
        <v>91</v>
      </c>
      <c r="I56" s="407"/>
      <c r="J56" s="220">
        <v>401</v>
      </c>
      <c r="K56" s="36">
        <f t="shared" si="3"/>
        <v>0</v>
      </c>
      <c r="L56" s="41">
        <v>0</v>
      </c>
      <c r="M56" s="42">
        <v>0</v>
      </c>
    </row>
    <row r="57" spans="1:13" ht="9" customHeight="1" x14ac:dyDescent="0.2">
      <c r="A57" s="404" t="s">
        <v>26</v>
      </c>
      <c r="B57" s="405"/>
      <c r="C57" s="6">
        <v>131</v>
      </c>
      <c r="D57" s="36">
        <f t="shared" si="1"/>
        <v>0</v>
      </c>
      <c r="E57" s="41">
        <v>0</v>
      </c>
      <c r="F57" s="42">
        <v>0</v>
      </c>
      <c r="G57" s="30"/>
      <c r="H57" s="404" t="s">
        <v>56</v>
      </c>
      <c r="I57" s="405"/>
      <c r="J57" s="6">
        <v>411</v>
      </c>
      <c r="K57" s="36">
        <f t="shared" si="3"/>
        <v>0</v>
      </c>
      <c r="L57" s="41">
        <v>0</v>
      </c>
      <c r="M57" s="42">
        <v>0</v>
      </c>
    </row>
    <row r="58" spans="1:13" ht="9" customHeight="1" x14ac:dyDescent="0.2">
      <c r="A58" s="404" t="s">
        <v>27</v>
      </c>
      <c r="B58" s="405"/>
      <c r="C58" s="6">
        <v>141</v>
      </c>
      <c r="D58" s="36">
        <f t="shared" si="1"/>
        <v>0</v>
      </c>
      <c r="E58" s="41">
        <v>0</v>
      </c>
      <c r="F58" s="42">
        <v>0</v>
      </c>
      <c r="G58" s="30"/>
      <c r="H58" s="406" t="s">
        <v>229</v>
      </c>
      <c r="I58" s="407"/>
      <c r="J58" s="220">
        <v>421</v>
      </c>
      <c r="K58" s="36">
        <f t="shared" si="3"/>
        <v>90</v>
      </c>
      <c r="L58" s="41">
        <v>0</v>
      </c>
      <c r="M58" s="42">
        <v>90</v>
      </c>
    </row>
    <row r="59" spans="1:13" ht="9" customHeight="1" x14ac:dyDescent="0.2">
      <c r="A59" s="404" t="s">
        <v>83</v>
      </c>
      <c r="B59" s="405"/>
      <c r="C59" s="6">
        <v>151</v>
      </c>
      <c r="D59" s="36">
        <f t="shared" si="1"/>
        <v>0</v>
      </c>
      <c r="E59" s="41">
        <v>0</v>
      </c>
      <c r="F59" s="42">
        <v>0</v>
      </c>
      <c r="G59" s="30"/>
      <c r="H59" s="404" t="s">
        <v>57</v>
      </c>
      <c r="I59" s="405"/>
      <c r="J59" s="6">
        <v>422</v>
      </c>
      <c r="K59" s="36">
        <f t="shared" si="3"/>
        <v>1723</v>
      </c>
      <c r="L59" s="41">
        <v>0</v>
      </c>
      <c r="M59" s="42">
        <v>1723</v>
      </c>
    </row>
    <row r="60" spans="1:13" ht="9" customHeight="1" x14ac:dyDescent="0.2">
      <c r="A60" s="399" t="s">
        <v>84</v>
      </c>
      <c r="B60" s="400"/>
      <c r="C60" s="6">
        <v>161</v>
      </c>
      <c r="D60" s="36">
        <f t="shared" si="1"/>
        <v>16707</v>
      </c>
      <c r="E60" s="41">
        <v>0</v>
      </c>
      <c r="F60" s="42">
        <v>16707</v>
      </c>
      <c r="G60" s="30"/>
      <c r="H60" s="404" t="s">
        <v>58</v>
      </c>
      <c r="I60" s="405"/>
      <c r="J60" s="6">
        <v>423</v>
      </c>
      <c r="K60" s="36">
        <f t="shared" si="3"/>
        <v>0</v>
      </c>
      <c r="L60" s="41">
        <v>0</v>
      </c>
      <c r="M60" s="42">
        <v>0</v>
      </c>
    </row>
    <row r="61" spans="1:13" ht="9" customHeight="1" x14ac:dyDescent="0.2">
      <c r="A61" s="404" t="s">
        <v>28</v>
      </c>
      <c r="B61" s="405"/>
      <c r="C61" s="6">
        <v>162</v>
      </c>
      <c r="D61" s="36">
        <f t="shared" si="1"/>
        <v>0</v>
      </c>
      <c r="E61" s="41">
        <v>0</v>
      </c>
      <c r="F61" s="42">
        <v>0</v>
      </c>
      <c r="G61" s="30"/>
      <c r="H61" s="404" t="s">
        <v>270</v>
      </c>
      <c r="I61" s="405"/>
      <c r="J61" s="6">
        <v>424</v>
      </c>
      <c r="K61" s="36">
        <f t="shared" si="3"/>
        <v>0</v>
      </c>
      <c r="L61" s="41">
        <v>0</v>
      </c>
      <c r="M61" s="42">
        <v>0</v>
      </c>
    </row>
    <row r="62" spans="1:13" ht="9" customHeight="1" x14ac:dyDescent="0.2">
      <c r="A62" s="404" t="s">
        <v>29</v>
      </c>
      <c r="B62" s="405"/>
      <c r="C62" s="6">
        <v>171</v>
      </c>
      <c r="D62" s="36">
        <f t="shared" si="1"/>
        <v>0</v>
      </c>
      <c r="E62" s="41">
        <v>0</v>
      </c>
      <c r="F62" s="42">
        <v>0</v>
      </c>
      <c r="G62" s="30"/>
      <c r="H62" s="404" t="s">
        <v>87</v>
      </c>
      <c r="I62" s="405"/>
      <c r="J62" s="6">
        <v>425</v>
      </c>
      <c r="K62" s="36">
        <f t="shared" si="3"/>
        <v>0</v>
      </c>
      <c r="L62" s="41">
        <v>0</v>
      </c>
      <c r="M62" s="42">
        <v>0</v>
      </c>
    </row>
    <row r="63" spans="1:13" ht="9" customHeight="1" x14ac:dyDescent="0.2">
      <c r="A63" s="399" t="s">
        <v>30</v>
      </c>
      <c r="B63" s="400"/>
      <c r="C63" s="6">
        <v>181</v>
      </c>
      <c r="D63" s="36">
        <f t="shared" si="1"/>
        <v>0</v>
      </c>
      <c r="E63" s="41">
        <v>0</v>
      </c>
      <c r="F63" s="42">
        <v>0</v>
      </c>
      <c r="G63" s="30"/>
      <c r="H63" s="404" t="s">
        <v>59</v>
      </c>
      <c r="I63" s="405"/>
      <c r="J63" s="6"/>
      <c r="K63" s="36">
        <f>SUM(K64:K71)</f>
        <v>2852</v>
      </c>
      <c r="L63" s="41">
        <f>SUM(L64:L71)</f>
        <v>495</v>
      </c>
      <c r="M63" s="42">
        <f>SUM(M64:M71)</f>
        <v>2357</v>
      </c>
    </row>
    <row r="64" spans="1:13" ht="9" customHeight="1" x14ac:dyDescent="0.2">
      <c r="A64" s="404" t="s">
        <v>31</v>
      </c>
      <c r="B64" s="405"/>
      <c r="C64" s="6">
        <v>191</v>
      </c>
      <c r="D64" s="36">
        <f t="shared" si="1"/>
        <v>0</v>
      </c>
      <c r="E64" s="41">
        <v>0</v>
      </c>
      <c r="F64" s="42">
        <v>0</v>
      </c>
      <c r="G64" s="30"/>
      <c r="H64" s="404" t="s">
        <v>60</v>
      </c>
      <c r="I64" s="405"/>
      <c r="J64" s="6">
        <v>431</v>
      </c>
      <c r="K64" s="36">
        <f t="shared" ref="K64:K71" si="4">SUM(L64,M64)</f>
        <v>0</v>
      </c>
      <c r="L64" s="41">
        <v>0</v>
      </c>
      <c r="M64" s="42">
        <v>0</v>
      </c>
    </row>
    <row r="65" spans="1:13" ht="9" customHeight="1" x14ac:dyDescent="0.2">
      <c r="A65" s="404" t="s">
        <v>32</v>
      </c>
      <c r="B65" s="405"/>
      <c r="C65" s="6">
        <v>201</v>
      </c>
      <c r="D65" s="36">
        <f t="shared" si="1"/>
        <v>0</v>
      </c>
      <c r="E65" s="41">
        <v>0</v>
      </c>
      <c r="F65" s="42">
        <v>0</v>
      </c>
      <c r="G65" s="30"/>
      <c r="H65" s="406" t="s">
        <v>230</v>
      </c>
      <c r="I65" s="407"/>
      <c r="J65" s="220">
        <v>441</v>
      </c>
      <c r="K65" s="36">
        <f t="shared" si="4"/>
        <v>0</v>
      </c>
      <c r="L65" s="41">
        <v>0</v>
      </c>
      <c r="M65" s="42">
        <v>0</v>
      </c>
    </row>
    <row r="66" spans="1:13" s="30" customFormat="1" ht="18" customHeight="1" x14ac:dyDescent="0.2">
      <c r="A66" s="226" t="s">
        <v>231</v>
      </c>
      <c r="B66" s="227"/>
      <c r="C66" s="6">
        <v>211</v>
      </c>
      <c r="D66" s="36">
        <f t="shared" si="1"/>
        <v>0</v>
      </c>
      <c r="E66" s="41">
        <v>0</v>
      </c>
      <c r="F66" s="42">
        <v>0</v>
      </c>
      <c r="H66" s="406" t="s">
        <v>234</v>
      </c>
      <c r="I66" s="407"/>
      <c r="J66" s="220">
        <v>442</v>
      </c>
      <c r="K66" s="36">
        <f t="shared" si="4"/>
        <v>0</v>
      </c>
      <c r="L66" s="41">
        <v>0</v>
      </c>
      <c r="M66" s="42">
        <v>0</v>
      </c>
    </row>
    <row r="67" spans="1:13" s="30" customFormat="1" ht="9" customHeight="1" x14ac:dyDescent="0.2">
      <c r="A67" s="226" t="s">
        <v>103</v>
      </c>
      <c r="B67" s="227"/>
      <c r="C67" s="6"/>
      <c r="D67" s="36">
        <f>SUM(D68:D80,K35:K36)</f>
        <v>13201</v>
      </c>
      <c r="E67" s="41">
        <f>SUM(E68:E80,L35:L36)</f>
        <v>2980</v>
      </c>
      <c r="F67" s="42">
        <f>SUM(F68:F80,M35:M36)</f>
        <v>10221</v>
      </c>
      <c r="H67" s="399" t="s">
        <v>61</v>
      </c>
      <c r="I67" s="400"/>
      <c r="J67" s="6">
        <v>443</v>
      </c>
      <c r="K67" s="36">
        <f t="shared" si="4"/>
        <v>0</v>
      </c>
      <c r="L67" s="41">
        <v>0</v>
      </c>
      <c r="M67" s="42">
        <v>0</v>
      </c>
    </row>
    <row r="68" spans="1:13" ht="9" customHeight="1" x14ac:dyDescent="0.2">
      <c r="A68" s="404" t="s">
        <v>33</v>
      </c>
      <c r="B68" s="405"/>
      <c r="C68" s="6">
        <v>221</v>
      </c>
      <c r="D68" s="36">
        <f t="shared" si="1"/>
        <v>0</v>
      </c>
      <c r="E68" s="41">
        <v>0</v>
      </c>
      <c r="F68" s="42">
        <v>0</v>
      </c>
      <c r="G68" s="30"/>
      <c r="H68" s="404" t="s">
        <v>88</v>
      </c>
      <c r="I68" s="405"/>
      <c r="J68" s="6">
        <v>444</v>
      </c>
      <c r="K68" s="36">
        <f t="shared" si="4"/>
        <v>2852</v>
      </c>
      <c r="L68" s="41">
        <v>495</v>
      </c>
      <c r="M68" s="42">
        <v>2357</v>
      </c>
    </row>
    <row r="69" spans="1:13" ht="9" customHeight="1" x14ac:dyDescent="0.2">
      <c r="A69" s="404" t="s">
        <v>34</v>
      </c>
      <c r="B69" s="405"/>
      <c r="C69" s="6">
        <v>222</v>
      </c>
      <c r="D69" s="36">
        <f t="shared" si="1"/>
        <v>0</v>
      </c>
      <c r="E69" s="41">
        <v>0</v>
      </c>
      <c r="F69" s="42">
        <v>0</v>
      </c>
      <c r="G69" s="30"/>
      <c r="H69" s="399" t="s">
        <v>62</v>
      </c>
      <c r="I69" s="400"/>
      <c r="J69" s="6">
        <v>451</v>
      </c>
      <c r="K69" s="36">
        <f t="shared" si="4"/>
        <v>0</v>
      </c>
      <c r="L69" s="41">
        <v>0</v>
      </c>
      <c r="M69" s="42">
        <v>0</v>
      </c>
    </row>
    <row r="70" spans="1:13" ht="9" customHeight="1" x14ac:dyDescent="0.2">
      <c r="A70" s="399" t="s">
        <v>35</v>
      </c>
      <c r="B70" s="400"/>
      <c r="C70" s="6">
        <v>231</v>
      </c>
      <c r="D70" s="36">
        <f t="shared" si="1"/>
        <v>0</v>
      </c>
      <c r="E70" s="41">
        <v>0</v>
      </c>
      <c r="F70" s="42">
        <v>0</v>
      </c>
      <c r="G70" s="30"/>
      <c r="H70" s="406" t="s">
        <v>232</v>
      </c>
      <c r="I70" s="407"/>
      <c r="J70" s="220">
        <v>461</v>
      </c>
      <c r="K70" s="36">
        <f t="shared" si="4"/>
        <v>0</v>
      </c>
      <c r="L70" s="41">
        <v>0</v>
      </c>
      <c r="M70" s="42">
        <v>0</v>
      </c>
    </row>
    <row r="71" spans="1:13" s="30" customFormat="1" ht="9" customHeight="1" x14ac:dyDescent="0.2">
      <c r="A71" s="399" t="s">
        <v>36</v>
      </c>
      <c r="B71" s="400"/>
      <c r="C71" s="6">
        <v>241</v>
      </c>
      <c r="D71" s="36">
        <f t="shared" si="1"/>
        <v>5324</v>
      </c>
      <c r="E71" s="41">
        <v>2</v>
      </c>
      <c r="F71" s="42">
        <v>5322</v>
      </c>
      <c r="H71" s="404" t="s">
        <v>89</v>
      </c>
      <c r="I71" s="405"/>
      <c r="J71" s="6">
        <v>471</v>
      </c>
      <c r="K71" s="36">
        <f t="shared" si="4"/>
        <v>0</v>
      </c>
      <c r="L71" s="41">
        <v>0</v>
      </c>
      <c r="M71" s="42">
        <v>0</v>
      </c>
    </row>
    <row r="72" spans="1:13" ht="9" customHeight="1" x14ac:dyDescent="0.2">
      <c r="A72" s="399" t="s">
        <v>37</v>
      </c>
      <c r="B72" s="400"/>
      <c r="C72" s="6">
        <v>251</v>
      </c>
      <c r="D72" s="36">
        <f t="shared" si="1"/>
        <v>0</v>
      </c>
      <c r="E72" s="41">
        <v>0</v>
      </c>
      <c r="F72" s="42">
        <v>0</v>
      </c>
      <c r="G72" s="30"/>
      <c r="H72" s="404" t="s">
        <v>102</v>
      </c>
      <c r="I72" s="405"/>
      <c r="J72" s="6"/>
      <c r="K72" s="36">
        <f>SUM(K73:K79)</f>
        <v>20852</v>
      </c>
      <c r="L72" s="41">
        <f>SUM(L73:L79)</f>
        <v>7560</v>
      </c>
      <c r="M72" s="42">
        <f>SUM(M73:M79)</f>
        <v>13292</v>
      </c>
    </row>
    <row r="73" spans="1:13" ht="9" customHeight="1" x14ac:dyDescent="0.2">
      <c r="A73" s="226" t="s">
        <v>38</v>
      </c>
      <c r="B73" s="227"/>
      <c r="C73" s="6">
        <v>252</v>
      </c>
      <c r="D73" s="36">
        <f t="shared" si="1"/>
        <v>5043</v>
      </c>
      <c r="E73" s="41">
        <v>2305</v>
      </c>
      <c r="F73" s="42">
        <v>2738</v>
      </c>
      <c r="G73" s="30"/>
      <c r="H73" s="399" t="s">
        <v>63</v>
      </c>
      <c r="I73" s="400"/>
      <c r="J73" s="6">
        <v>481</v>
      </c>
      <c r="K73" s="36">
        <f t="shared" ref="K73:K81" si="5">SUM(L73,M73)</f>
        <v>0</v>
      </c>
      <c r="L73" s="41">
        <v>0</v>
      </c>
      <c r="M73" s="42">
        <v>0</v>
      </c>
    </row>
    <row r="74" spans="1:13" ht="9" customHeight="1" x14ac:dyDescent="0.2">
      <c r="A74" s="404" t="s">
        <v>85</v>
      </c>
      <c r="B74" s="405"/>
      <c r="C74" s="6">
        <v>253</v>
      </c>
      <c r="D74" s="36">
        <f t="shared" si="1"/>
        <v>2716</v>
      </c>
      <c r="E74" s="41">
        <v>614</v>
      </c>
      <c r="F74" s="42">
        <v>2102</v>
      </c>
      <c r="G74" s="30"/>
      <c r="H74" s="411" t="s">
        <v>92</v>
      </c>
      <c r="I74" s="412"/>
      <c r="J74" s="24">
        <v>491</v>
      </c>
      <c r="K74" s="36">
        <f t="shared" si="5"/>
        <v>392</v>
      </c>
      <c r="L74" s="41">
        <v>273</v>
      </c>
      <c r="M74" s="42">
        <v>119</v>
      </c>
    </row>
    <row r="75" spans="1:13" ht="9" customHeight="1" x14ac:dyDescent="0.2">
      <c r="A75" s="226" t="s">
        <v>39</v>
      </c>
      <c r="B75" s="227"/>
      <c r="C75" s="6">
        <v>254</v>
      </c>
      <c r="D75" s="36">
        <f t="shared" si="1"/>
        <v>118</v>
      </c>
      <c r="E75" s="41">
        <v>59</v>
      </c>
      <c r="F75" s="42">
        <v>59</v>
      </c>
      <c r="G75" s="30"/>
      <c r="H75" s="406" t="s">
        <v>64</v>
      </c>
      <c r="I75" s="407"/>
      <c r="J75" s="220">
        <v>501</v>
      </c>
      <c r="K75" s="36">
        <f t="shared" si="5"/>
        <v>635</v>
      </c>
      <c r="L75" s="41"/>
      <c r="M75" s="42">
        <v>635</v>
      </c>
    </row>
    <row r="76" spans="1:13" ht="9" customHeight="1" x14ac:dyDescent="0.2">
      <c r="A76" s="226" t="s">
        <v>40</v>
      </c>
      <c r="B76" s="227"/>
      <c r="C76" s="6">
        <v>255</v>
      </c>
      <c r="D76" s="36">
        <f t="shared" si="1"/>
        <v>0</v>
      </c>
      <c r="E76" s="41">
        <v>0</v>
      </c>
      <c r="F76" s="42">
        <v>0</v>
      </c>
      <c r="G76" s="30"/>
      <c r="H76" s="413" t="s">
        <v>78</v>
      </c>
      <c r="I76" s="412"/>
      <c r="J76" s="24">
        <v>511</v>
      </c>
      <c r="K76" s="36">
        <f t="shared" si="5"/>
        <v>1320</v>
      </c>
      <c r="L76" s="41">
        <v>814</v>
      </c>
      <c r="M76" s="42">
        <v>506</v>
      </c>
    </row>
    <row r="77" spans="1:13" ht="9" customHeight="1" x14ac:dyDescent="0.2">
      <c r="A77" s="226" t="s">
        <v>86</v>
      </c>
      <c r="B77" s="227"/>
      <c r="C77" s="6">
        <v>256</v>
      </c>
      <c r="D77" s="36">
        <f t="shared" si="1"/>
        <v>0</v>
      </c>
      <c r="E77" s="41">
        <v>0</v>
      </c>
      <c r="F77" s="42">
        <v>0</v>
      </c>
      <c r="G77" s="30"/>
      <c r="H77" s="404" t="s">
        <v>65</v>
      </c>
      <c r="I77" s="405"/>
      <c r="J77" s="6">
        <v>512</v>
      </c>
      <c r="K77" s="36">
        <f t="shared" si="5"/>
        <v>785</v>
      </c>
      <c r="L77" s="41">
        <v>546</v>
      </c>
      <c r="M77" s="42">
        <v>239</v>
      </c>
    </row>
    <row r="78" spans="1:13" ht="9" customHeight="1" x14ac:dyDescent="0.2">
      <c r="A78" s="399" t="s">
        <v>41</v>
      </c>
      <c r="B78" s="400"/>
      <c r="C78" s="6">
        <v>261</v>
      </c>
      <c r="D78" s="36">
        <f t="shared" si="1"/>
        <v>0</v>
      </c>
      <c r="E78" s="41">
        <v>0</v>
      </c>
      <c r="F78" s="42">
        <v>0</v>
      </c>
      <c r="G78" s="30"/>
      <c r="H78" s="399" t="s">
        <v>66</v>
      </c>
      <c r="I78" s="400"/>
      <c r="J78" s="6">
        <v>521</v>
      </c>
      <c r="K78" s="36">
        <f t="shared" si="5"/>
        <v>3195</v>
      </c>
      <c r="L78" s="41">
        <v>2693</v>
      </c>
      <c r="M78" s="42">
        <v>502</v>
      </c>
    </row>
    <row r="79" spans="1:13" ht="9" customHeight="1" x14ac:dyDescent="0.2">
      <c r="A79" s="399" t="s">
        <v>42</v>
      </c>
      <c r="B79" s="400"/>
      <c r="C79" s="6">
        <v>262</v>
      </c>
      <c r="D79" s="36">
        <f t="shared" si="1"/>
        <v>0</v>
      </c>
      <c r="E79" s="41">
        <v>0</v>
      </c>
      <c r="F79" s="42">
        <v>0</v>
      </c>
      <c r="G79" s="30"/>
      <c r="H79" s="399" t="s">
        <v>67</v>
      </c>
      <c r="I79" s="400"/>
      <c r="J79" s="6">
        <v>531</v>
      </c>
      <c r="K79" s="36">
        <f t="shared" si="5"/>
        <v>14525</v>
      </c>
      <c r="L79" s="41">
        <v>3234</v>
      </c>
      <c r="M79" s="42">
        <v>11291</v>
      </c>
    </row>
    <row r="80" spans="1:13" ht="9" customHeight="1" x14ac:dyDescent="0.2">
      <c r="A80" s="414" t="s">
        <v>68</v>
      </c>
      <c r="B80" s="415"/>
      <c r="C80" s="224">
        <v>263</v>
      </c>
      <c r="D80" s="38">
        <f t="shared" si="1"/>
        <v>0</v>
      </c>
      <c r="E80" s="37">
        <v>0</v>
      </c>
      <c r="F80" s="39">
        <v>0</v>
      </c>
      <c r="G80" s="280"/>
      <c r="H80" s="3" t="s">
        <v>99</v>
      </c>
      <c r="I80" s="4"/>
      <c r="J80" s="7">
        <v>541</v>
      </c>
      <c r="K80" s="37">
        <f t="shared" si="5"/>
        <v>7042</v>
      </c>
      <c r="L80" s="290">
        <v>6912</v>
      </c>
      <c r="M80" s="40">
        <v>130</v>
      </c>
    </row>
    <row r="81" spans="1:13" ht="9" customHeight="1" x14ac:dyDescent="0.2">
      <c r="A81" s="196"/>
      <c r="B81" s="196"/>
      <c r="C81" s="196"/>
      <c r="D81" s="196"/>
      <c r="E81" s="196"/>
      <c r="F81" s="196"/>
      <c r="G81" s="30"/>
      <c r="H81" s="416" t="s">
        <v>233</v>
      </c>
      <c r="I81" s="417"/>
      <c r="J81" s="7"/>
      <c r="K81" s="37">
        <f t="shared" si="5"/>
        <v>0</v>
      </c>
      <c r="L81" s="37">
        <v>0</v>
      </c>
      <c r="M81" s="40">
        <v>0</v>
      </c>
    </row>
    <row r="82" spans="1:13" ht="15.6" customHeight="1" x14ac:dyDescent="0.2">
      <c r="D82" s="9"/>
      <c r="E82" s="9"/>
      <c r="F82" s="9"/>
    </row>
    <row r="83" spans="1:13" ht="15.6" customHeight="1" x14ac:dyDescent="0.2">
      <c r="D83" s="9"/>
      <c r="E83" s="9"/>
      <c r="F83" s="9"/>
    </row>
    <row r="84" spans="1:13" ht="15.6" customHeight="1" x14ac:dyDescent="0.2">
      <c r="D84" s="9"/>
      <c r="E84" s="9"/>
      <c r="F84" s="9"/>
    </row>
    <row r="85" spans="1:13" ht="15.6" customHeight="1" x14ac:dyDescent="0.2">
      <c r="D85" s="9"/>
      <c r="E85" s="9"/>
      <c r="F85" s="9"/>
    </row>
    <row r="86" spans="1:13" ht="15.6" customHeight="1" x14ac:dyDescent="0.2">
      <c r="D86" s="9"/>
      <c r="E86" s="9"/>
      <c r="F86" s="9"/>
    </row>
    <row r="87" spans="1:13" ht="15.6" customHeight="1" x14ac:dyDescent="0.2">
      <c r="D87" s="9"/>
      <c r="E87" s="9"/>
      <c r="F87" s="9"/>
    </row>
    <row r="88" spans="1:13" ht="15.6" customHeight="1" x14ac:dyDescent="0.2">
      <c r="D88" s="9"/>
      <c r="E88" s="9"/>
      <c r="F88" s="9"/>
    </row>
    <row r="89" spans="1:13" ht="15.6" customHeight="1" x14ac:dyDescent="0.2">
      <c r="D89" s="9"/>
      <c r="E89" s="9"/>
      <c r="F89" s="9"/>
    </row>
    <row r="90" spans="1:13" ht="15.6" customHeight="1" x14ac:dyDescent="0.2">
      <c r="D90" s="9"/>
      <c r="E90" s="9"/>
      <c r="F90" s="9"/>
    </row>
    <row r="91" spans="1:13" ht="15.6" customHeight="1" x14ac:dyDescent="0.2">
      <c r="D91" s="9"/>
      <c r="E91" s="9"/>
      <c r="F91" s="9"/>
    </row>
    <row r="92" spans="1:13" ht="15.6" customHeight="1" x14ac:dyDescent="0.2">
      <c r="D92" s="9"/>
      <c r="E92" s="9"/>
      <c r="F92" s="9"/>
    </row>
    <row r="93" spans="1:13" ht="15.6" customHeight="1" x14ac:dyDescent="0.2">
      <c r="D93" s="9"/>
      <c r="E93" s="9"/>
      <c r="F93" s="9"/>
    </row>
    <row r="94" spans="1:13" ht="15.6" customHeight="1" x14ac:dyDescent="0.2">
      <c r="D94" s="9"/>
      <c r="E94" s="9"/>
      <c r="F94" s="9"/>
    </row>
    <row r="95" spans="1:13" ht="15.6" customHeight="1" x14ac:dyDescent="0.2">
      <c r="D95" s="9"/>
      <c r="E95" s="9"/>
      <c r="F95" s="9"/>
    </row>
    <row r="96" spans="1:13" ht="15.6" customHeight="1" x14ac:dyDescent="0.2">
      <c r="D96" s="9"/>
      <c r="E96" s="9"/>
      <c r="F96" s="9"/>
    </row>
    <row r="97" spans="4:6" ht="21" customHeight="1" x14ac:dyDescent="0.2">
      <c r="D97" s="9"/>
      <c r="E97" s="9"/>
      <c r="F97" s="9"/>
    </row>
    <row r="98" spans="4:6" ht="15.6" customHeight="1" x14ac:dyDescent="0.2">
      <c r="D98" s="9"/>
      <c r="E98" s="9"/>
      <c r="F98" s="9"/>
    </row>
    <row r="99" spans="4:6" ht="15.6" customHeight="1" x14ac:dyDescent="0.2">
      <c r="D99" s="9"/>
      <c r="E99" s="9"/>
      <c r="F99" s="9"/>
    </row>
    <row r="100" spans="4:6" ht="15.6" customHeight="1" x14ac:dyDescent="0.2">
      <c r="D100" s="9"/>
      <c r="E100" s="9"/>
      <c r="F100" s="9"/>
    </row>
    <row r="101" spans="4:6" ht="15.6" customHeight="1" x14ac:dyDescent="0.2">
      <c r="D101" s="9"/>
      <c r="E101" s="9"/>
      <c r="F101" s="9"/>
    </row>
    <row r="102" spans="4:6" ht="15.6" customHeight="1" x14ac:dyDescent="0.2">
      <c r="D102" s="9"/>
      <c r="E102" s="9"/>
      <c r="F102" s="9"/>
    </row>
    <row r="103" spans="4:6" ht="15.6" customHeight="1" x14ac:dyDescent="0.2">
      <c r="D103" s="9"/>
      <c r="E103" s="9"/>
      <c r="F103" s="9"/>
    </row>
    <row r="104" spans="4:6" ht="15.6" customHeight="1" x14ac:dyDescent="0.2">
      <c r="D104" s="9"/>
      <c r="E104" s="9"/>
      <c r="F104" s="9"/>
    </row>
    <row r="105" spans="4:6" ht="15.6" customHeight="1" x14ac:dyDescent="0.2">
      <c r="D105" s="9"/>
      <c r="E105" s="9"/>
      <c r="F105" s="9"/>
    </row>
    <row r="106" spans="4:6" ht="15.6" customHeight="1" x14ac:dyDescent="0.2">
      <c r="D106" s="9"/>
      <c r="E106" s="9"/>
      <c r="F106" s="9"/>
    </row>
    <row r="107" spans="4:6" ht="15.6" customHeight="1" x14ac:dyDescent="0.2">
      <c r="D107" s="9"/>
      <c r="E107" s="9"/>
      <c r="F107" s="9"/>
    </row>
    <row r="108" spans="4:6" ht="15.6" customHeight="1" x14ac:dyDescent="0.2">
      <c r="D108" s="9"/>
      <c r="E108" s="9"/>
      <c r="F108" s="9"/>
    </row>
    <row r="109" spans="4:6" ht="15.6" customHeight="1" x14ac:dyDescent="0.2">
      <c r="D109" s="9"/>
      <c r="E109" s="9"/>
      <c r="F109" s="9"/>
    </row>
    <row r="110" spans="4:6" ht="15.6" customHeight="1" x14ac:dyDescent="0.2">
      <c r="D110" s="9"/>
      <c r="E110" s="9"/>
      <c r="F110" s="9"/>
    </row>
    <row r="111" spans="4:6" ht="15.6" customHeight="1" x14ac:dyDescent="0.2">
      <c r="D111" s="9"/>
      <c r="E111" s="9"/>
      <c r="F111" s="9"/>
    </row>
    <row r="112" spans="4:6" ht="15.6" customHeight="1" x14ac:dyDescent="0.2">
      <c r="D112" s="9"/>
      <c r="E112" s="9"/>
      <c r="F112" s="9"/>
    </row>
    <row r="113" spans="4:6" ht="15.6" customHeight="1" x14ac:dyDescent="0.2">
      <c r="D113" s="9"/>
      <c r="E113" s="9"/>
      <c r="F113" s="9"/>
    </row>
    <row r="114" spans="4:6" ht="15.6" customHeight="1" x14ac:dyDescent="0.2">
      <c r="D114" s="9"/>
      <c r="E114" s="9"/>
      <c r="F114" s="9"/>
    </row>
    <row r="115" spans="4:6" ht="15.6" customHeight="1" x14ac:dyDescent="0.2">
      <c r="D115" s="9"/>
      <c r="E115" s="9"/>
      <c r="F115" s="9"/>
    </row>
    <row r="116" spans="4:6" ht="20.25" customHeight="1" x14ac:dyDescent="0.2">
      <c r="D116" s="9"/>
      <c r="E116" s="9"/>
      <c r="F116" s="9"/>
    </row>
    <row r="117" spans="4:6" ht="15.6" customHeight="1" x14ac:dyDescent="0.2">
      <c r="D117" s="9"/>
      <c r="E117" s="9"/>
      <c r="F117" s="9"/>
    </row>
    <row r="118" spans="4:6" ht="15.6" customHeight="1" x14ac:dyDescent="0.2">
      <c r="D118" s="9"/>
      <c r="E118" s="9"/>
      <c r="F118" s="9"/>
    </row>
    <row r="119" spans="4:6" ht="15.6" customHeight="1" x14ac:dyDescent="0.2">
      <c r="D119" s="9"/>
      <c r="E119" s="9"/>
      <c r="F119" s="9"/>
    </row>
    <row r="120" spans="4:6" ht="15.6" customHeight="1" x14ac:dyDescent="0.2">
      <c r="D120" s="9"/>
      <c r="E120" s="9"/>
      <c r="F120" s="9"/>
    </row>
    <row r="121" spans="4:6" ht="15.6" customHeight="1" x14ac:dyDescent="0.2">
      <c r="D121" s="9"/>
      <c r="E121" s="9"/>
      <c r="F121" s="9"/>
    </row>
    <row r="122" spans="4:6" ht="15.6" customHeight="1" x14ac:dyDescent="0.2">
      <c r="D122" s="9"/>
      <c r="E122" s="9"/>
      <c r="F122" s="9"/>
    </row>
    <row r="123" spans="4:6" ht="15.6" customHeight="1" x14ac:dyDescent="0.2">
      <c r="D123" s="9"/>
      <c r="E123" s="9"/>
      <c r="F123" s="9"/>
    </row>
    <row r="124" spans="4:6" ht="15.6" customHeight="1" x14ac:dyDescent="0.2">
      <c r="D124" s="9"/>
      <c r="E124" s="9"/>
      <c r="F124" s="9"/>
    </row>
    <row r="125" spans="4:6" ht="15.6" customHeight="1" x14ac:dyDescent="0.2">
      <c r="D125" s="9"/>
      <c r="E125" s="9"/>
      <c r="F125" s="9"/>
    </row>
    <row r="126" spans="4:6" ht="15.6" customHeight="1" x14ac:dyDescent="0.2">
      <c r="D126" s="9"/>
      <c r="E126" s="9"/>
      <c r="F126" s="9"/>
    </row>
  </sheetData>
  <mergeCells count="112">
    <mergeCell ref="H56:I56"/>
    <mergeCell ref="H79:I79"/>
    <mergeCell ref="H78:I78"/>
    <mergeCell ref="H76:I76"/>
    <mergeCell ref="H73:I73"/>
    <mergeCell ref="A69:B69"/>
    <mergeCell ref="A57:B57"/>
    <mergeCell ref="H74:I74"/>
    <mergeCell ref="A71:B71"/>
    <mergeCell ref="A72:B72"/>
    <mergeCell ref="H72:I72"/>
    <mergeCell ref="H57:I57"/>
    <mergeCell ref="A70:B70"/>
    <mergeCell ref="H64:I64"/>
    <mergeCell ref="H58:I58"/>
    <mergeCell ref="H59:I59"/>
    <mergeCell ref="A1:G1"/>
    <mergeCell ref="H41:I41"/>
    <mergeCell ref="H39:I39"/>
    <mergeCell ref="H40:I40"/>
    <mergeCell ref="A38:B38"/>
    <mergeCell ref="H65:I65"/>
    <mergeCell ref="A61:B61"/>
    <mergeCell ref="H61:I61"/>
    <mergeCell ref="A29:B31"/>
    <mergeCell ref="H42:I42"/>
    <mergeCell ref="H53:I53"/>
    <mergeCell ref="H63:I63"/>
    <mergeCell ref="A35:B35"/>
    <mergeCell ref="H36:I36"/>
    <mergeCell ref="H35:I35"/>
    <mergeCell ref="A39:B39"/>
    <mergeCell ref="H60:I60"/>
    <mergeCell ref="A65:B65"/>
    <mergeCell ref="A62:B62"/>
    <mergeCell ref="H62:I62"/>
    <mergeCell ref="A63:B63"/>
    <mergeCell ref="A26:B28"/>
    <mergeCell ref="B14:B16"/>
    <mergeCell ref="H28:H30"/>
    <mergeCell ref="A3:E3"/>
    <mergeCell ref="A56:B56"/>
    <mergeCell ref="A46:B46"/>
    <mergeCell ref="A45:B45"/>
    <mergeCell ref="A37:B37"/>
    <mergeCell ref="A78:B78"/>
    <mergeCell ref="H50:I50"/>
    <mergeCell ref="H51:I51"/>
    <mergeCell ref="H68:I68"/>
    <mergeCell ref="H71:I71"/>
    <mergeCell ref="H70:I70"/>
    <mergeCell ref="H69:I69"/>
    <mergeCell ref="H66:I66"/>
    <mergeCell ref="H75:I75"/>
    <mergeCell ref="A68:B68"/>
    <mergeCell ref="A74:B74"/>
    <mergeCell ref="A14:A19"/>
    <mergeCell ref="A20:B22"/>
    <mergeCell ref="B17:B19"/>
    <mergeCell ref="A47:B47"/>
    <mergeCell ref="A49:B49"/>
    <mergeCell ref="A50:B50"/>
    <mergeCell ref="A60:B60"/>
    <mergeCell ref="A64:B64"/>
    <mergeCell ref="H6:J6"/>
    <mergeCell ref="J21:K21"/>
    <mergeCell ref="J22:K22"/>
    <mergeCell ref="J23:K23"/>
    <mergeCell ref="J10:K10"/>
    <mergeCell ref="H22:H24"/>
    <mergeCell ref="H11:H13"/>
    <mergeCell ref="J13:K13"/>
    <mergeCell ref="A41:B41"/>
    <mergeCell ref="A6:D6"/>
    <mergeCell ref="A10:B10"/>
    <mergeCell ref="C10:D10"/>
    <mergeCell ref="J29:K29"/>
    <mergeCell ref="J24:K24"/>
    <mergeCell ref="J11:K11"/>
    <mergeCell ref="J26:K26"/>
    <mergeCell ref="J30:K30"/>
    <mergeCell ref="J27:K27"/>
    <mergeCell ref="J28:K28"/>
    <mergeCell ref="J25:K25"/>
    <mergeCell ref="J12:K12"/>
    <mergeCell ref="H20:K20"/>
    <mergeCell ref="H25:H27"/>
    <mergeCell ref="A33:E33"/>
    <mergeCell ref="H81:I81"/>
    <mergeCell ref="A34:B34"/>
    <mergeCell ref="A11:B13"/>
    <mergeCell ref="A23:B25"/>
    <mergeCell ref="H34:I34"/>
    <mergeCell ref="A44:B44"/>
    <mergeCell ref="A55:B55"/>
    <mergeCell ref="H52:I52"/>
    <mergeCell ref="H37:I37"/>
    <mergeCell ref="H43:I43"/>
    <mergeCell ref="H38:I38"/>
    <mergeCell ref="A52:B52"/>
    <mergeCell ref="A51:B51"/>
    <mergeCell ref="A48:B48"/>
    <mergeCell ref="H44:I44"/>
    <mergeCell ref="H48:I48"/>
    <mergeCell ref="H54:I54"/>
    <mergeCell ref="A80:B80"/>
    <mergeCell ref="A79:B79"/>
    <mergeCell ref="A54:B54"/>
    <mergeCell ref="H77:I77"/>
    <mergeCell ref="A58:B58"/>
    <mergeCell ref="A59:B59"/>
    <mergeCell ref="H67:I67"/>
  </mergeCells>
  <phoneticPr fontId="2"/>
  <pageMargins left="0.78740157480314965" right="0.78740157480314965" top="0.39370078740157483" bottom="0.39370078740157483" header="0.51181102362204722" footer="0.19685039370078741"/>
  <pageSetup paperSize="9" firstPageNumber="401" orientation="portrait" useFirstPageNumber="1" horizontalDpi="300" verticalDpi="300" r:id="rId1"/>
  <headerFooter scaleWithDoc="0" alignWithMargins="0">
    <oddFooter>&amp;C- &amp;P 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22</vt:i4>
      </vt:variant>
    </vt:vector>
  </HeadingPairs>
  <TitlesOfParts>
    <vt:vector size="44" baseType="lpstr">
      <vt:lpstr>1</vt:lpstr>
      <vt:lpstr>2 島しょ港湾一覧表</vt:lpstr>
      <vt:lpstr>3 島しょ調査港湾総括表</vt:lpstr>
      <vt:lpstr>4-(1)取扱貨物量</vt:lpstr>
      <vt:lpstr>4-(2)品種別貨物取扱量</vt:lpstr>
      <vt:lpstr>4-(3)種別貨物構成比</vt:lpstr>
      <vt:lpstr>4-(4)乗降人員</vt:lpstr>
      <vt:lpstr>5 総計</vt:lpstr>
      <vt:lpstr>元町港 </vt:lpstr>
      <vt:lpstr>岡田港</vt:lpstr>
      <vt:lpstr>波浮港</vt:lpstr>
      <vt:lpstr>利島港</vt:lpstr>
      <vt:lpstr>新島港</vt:lpstr>
      <vt:lpstr>式根島港</vt:lpstr>
      <vt:lpstr>神津島港</vt:lpstr>
      <vt:lpstr>三池港</vt:lpstr>
      <vt:lpstr>御蔵島港</vt:lpstr>
      <vt:lpstr>神湊港</vt:lpstr>
      <vt:lpstr>八重根港</vt:lpstr>
      <vt:lpstr>青ヶ島港</vt:lpstr>
      <vt:lpstr>二見港</vt:lpstr>
      <vt:lpstr>沖港</vt:lpstr>
      <vt:lpstr>'1'!Print_Area</vt:lpstr>
      <vt:lpstr>'2 島しょ港湾一覧表'!Print_Area</vt:lpstr>
      <vt:lpstr>'3 島しょ調査港湾総括表'!Print_Area</vt:lpstr>
      <vt:lpstr>'4-(1)取扱貨物量'!Print_Area</vt:lpstr>
      <vt:lpstr>'4-(2)品種別貨物取扱量'!Print_Area</vt:lpstr>
      <vt:lpstr>'4-(3)種別貨物構成比'!Print_Area</vt:lpstr>
      <vt:lpstr>'4-(4)乗降人員'!Print_Area</vt:lpstr>
      <vt:lpstr>'5 総計'!Print_Area</vt:lpstr>
      <vt:lpstr>岡田港!Print_Area</vt:lpstr>
      <vt:lpstr>沖港!Print_Area</vt:lpstr>
      <vt:lpstr>'元町港 '!Print_Area</vt:lpstr>
      <vt:lpstr>御蔵島港!Print_Area</vt:lpstr>
      <vt:lpstr>三池港!Print_Area</vt:lpstr>
      <vt:lpstr>式根島港!Print_Area</vt:lpstr>
      <vt:lpstr>新島港!Print_Area</vt:lpstr>
      <vt:lpstr>神津島港!Print_Area</vt:lpstr>
      <vt:lpstr>神湊港!Print_Area</vt:lpstr>
      <vt:lpstr>青ヶ島港!Print_Area</vt:lpstr>
      <vt:lpstr>二見港!Print_Area</vt:lpstr>
      <vt:lpstr>波浮港!Print_Area</vt:lpstr>
      <vt:lpstr>八重根港!Print_Area</vt:lpstr>
      <vt:lpstr>利島港!Print_Area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2016-08-19T05:31:51Z</dcterms:created>
  <dcterms:modified xsi:type="dcterms:W3CDTF">2023-02-06T23:33:10Z</dcterms:modified>
</cp:coreProperties>
</file>